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alek\Documents\Katharina\GBK Ungdomskommittén\"/>
    </mc:Choice>
  </mc:AlternateContent>
  <xr:revisionPtr revIDLastSave="0" documentId="13_ncr:1_{8F62558F-C5D8-47C7-ADAF-FE32B71CB718}" xr6:coauthVersionLast="47" xr6:coauthVersionMax="47" xr10:uidLastSave="{00000000-0000-0000-0000-000000000000}"/>
  <bookViews>
    <workbookView xWindow="-110" yWindow="-110" windowWidth="25820" windowHeight="13900" activeTab="2" xr2:uid="{B1312465-1AB7-496F-9CB7-1987330F07C4}"/>
  </bookViews>
  <sheets>
    <sheet name="Matchschema 240915" sheetId="13" r:id="rId1"/>
    <sheet name="Data (inkl. slutspel)" sheetId="11" r:id="rId2"/>
    <sheet name="Fördelning (inkl. slutspel)" sheetId="12" r:id="rId3"/>
  </sheets>
  <definedNames>
    <definedName name="_xlnm._FilterDatabase" localSheetId="1" hidden="1">'Data (inkl. slutspel)'!$B$4:$Z$67</definedName>
    <definedName name="_xlnm._FilterDatabase" localSheetId="0" hidden="1">'Matchschema 240915'!$A$1:$G$183</definedName>
    <definedName name="Hemmamatcher" localSheetId="2">'Fördelning (inkl. slutspel)'!#REF!</definedName>
    <definedName name="_xlnm.Print_Area" localSheetId="2">'Fördelning (inkl. slutspel)'!#REF!</definedName>
  </definedNames>
  <calcPr calcId="191028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2" l="1"/>
  <c r="D26" i="12" s="1"/>
  <c r="E26" i="12" s="1"/>
  <c r="C21" i="12"/>
  <c r="D21" i="12" s="1"/>
  <c r="E21" i="12" s="1"/>
  <c r="L21" i="12"/>
  <c r="L26" i="12"/>
  <c r="K22" i="12"/>
  <c r="K56" i="12" s="1"/>
  <c r="M53" i="12"/>
  <c r="M54" i="12"/>
  <c r="I55" i="12"/>
  <c r="J55" i="12"/>
  <c r="M55" i="12"/>
  <c r="I56" i="12"/>
  <c r="J56" i="12"/>
  <c r="M56" i="12"/>
  <c r="I57" i="12"/>
  <c r="J57" i="12"/>
  <c r="M57" i="12"/>
  <c r="M58" i="12"/>
  <c r="M59" i="12"/>
  <c r="I60" i="12"/>
  <c r="J60" i="12"/>
  <c r="M60" i="12"/>
  <c r="M52" i="12"/>
  <c r="A60" i="12"/>
  <c r="B59" i="12"/>
  <c r="A59" i="12"/>
  <c r="B58" i="12"/>
  <c r="A58" i="12"/>
  <c r="B57" i="12"/>
  <c r="A57" i="12"/>
  <c r="B56" i="12"/>
  <c r="A56" i="12"/>
  <c r="B55" i="12"/>
  <c r="A55" i="12"/>
  <c r="B54" i="12"/>
  <c r="A54" i="12"/>
  <c r="B53" i="12"/>
  <c r="A53" i="12"/>
  <c r="B52" i="12"/>
  <c r="A52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A51" i="12"/>
  <c r="C42" i="12"/>
  <c r="C32" i="12"/>
  <c r="M43" i="12"/>
  <c r="L43" i="12"/>
  <c r="K43" i="12"/>
  <c r="J43" i="12"/>
  <c r="I43" i="12"/>
  <c r="C43" i="12"/>
  <c r="M42" i="12"/>
  <c r="L42" i="12"/>
  <c r="K42" i="12"/>
  <c r="J42" i="12"/>
  <c r="I42" i="12"/>
  <c r="M41" i="12"/>
  <c r="L41" i="12"/>
  <c r="K41" i="12"/>
  <c r="J41" i="12"/>
  <c r="I41" i="12"/>
  <c r="C41" i="12"/>
  <c r="D41" i="12" s="1"/>
  <c r="M40" i="12"/>
  <c r="L40" i="12"/>
  <c r="K40" i="12"/>
  <c r="J40" i="12"/>
  <c r="I40" i="12"/>
  <c r="C40" i="12"/>
  <c r="D40" i="12" s="1"/>
  <c r="M39" i="12"/>
  <c r="L39" i="12"/>
  <c r="K39" i="12"/>
  <c r="J39" i="12"/>
  <c r="I39" i="12"/>
  <c r="C39" i="12"/>
  <c r="D39" i="12" s="1"/>
  <c r="E39" i="12" s="1"/>
  <c r="M38" i="12"/>
  <c r="L38" i="12"/>
  <c r="K38" i="12"/>
  <c r="J38" i="12"/>
  <c r="I38" i="12"/>
  <c r="C38" i="12"/>
  <c r="D38" i="12" s="1"/>
  <c r="E38" i="12" s="1"/>
  <c r="M37" i="12"/>
  <c r="L37" i="12"/>
  <c r="K37" i="12"/>
  <c r="J37" i="12"/>
  <c r="I37" i="12"/>
  <c r="C37" i="12"/>
  <c r="M36" i="12"/>
  <c r="L36" i="12"/>
  <c r="K36" i="12"/>
  <c r="J36" i="12"/>
  <c r="I36" i="12"/>
  <c r="C36" i="12"/>
  <c r="D36" i="12" s="1"/>
  <c r="M35" i="12"/>
  <c r="L35" i="12"/>
  <c r="K35" i="12"/>
  <c r="J35" i="12"/>
  <c r="I35" i="12"/>
  <c r="C35" i="12"/>
  <c r="D35" i="12" s="1"/>
  <c r="C23" i="12"/>
  <c r="M18" i="12"/>
  <c r="L18" i="12"/>
  <c r="K18" i="12"/>
  <c r="K52" i="12" s="1"/>
  <c r="B34" i="12"/>
  <c r="C34" i="12"/>
  <c r="D34" i="12"/>
  <c r="E34" i="12"/>
  <c r="F34" i="12"/>
  <c r="G34" i="12"/>
  <c r="H34" i="12"/>
  <c r="I34" i="12"/>
  <c r="J34" i="12"/>
  <c r="K34" i="12"/>
  <c r="L34" i="12"/>
  <c r="M34" i="12"/>
  <c r="A34" i="12"/>
  <c r="B36" i="12"/>
  <c r="B37" i="12"/>
  <c r="B38" i="12"/>
  <c r="B39" i="12"/>
  <c r="B40" i="12"/>
  <c r="B41" i="12"/>
  <c r="B42" i="12"/>
  <c r="B43" i="12"/>
  <c r="B60" i="12" s="1"/>
  <c r="B35" i="12"/>
  <c r="A36" i="12"/>
  <c r="A37" i="12"/>
  <c r="A38" i="12"/>
  <c r="A39" i="12"/>
  <c r="A40" i="12"/>
  <c r="A41" i="12"/>
  <c r="A42" i="12"/>
  <c r="A43" i="12"/>
  <c r="A35" i="12"/>
  <c r="BE29" i="12"/>
  <c r="BF29" i="12"/>
  <c r="BG28" i="12"/>
  <c r="BH28" i="12"/>
  <c r="BI28" i="12"/>
  <c r="BJ28" i="12"/>
  <c r="BF28" i="12"/>
  <c r="M19" i="12"/>
  <c r="M20" i="12"/>
  <c r="M21" i="12"/>
  <c r="M22" i="12"/>
  <c r="M23" i="12"/>
  <c r="M24" i="12"/>
  <c r="M25" i="12"/>
  <c r="M26" i="12"/>
  <c r="L19" i="12"/>
  <c r="L20" i="12"/>
  <c r="L22" i="12"/>
  <c r="L56" i="12" s="1"/>
  <c r="L23" i="12"/>
  <c r="L24" i="12"/>
  <c r="L25" i="12"/>
  <c r="K19" i="12"/>
  <c r="K53" i="12" s="1"/>
  <c r="K20" i="12"/>
  <c r="K54" i="12" s="1"/>
  <c r="K21" i="12"/>
  <c r="K55" i="12" s="1"/>
  <c r="K23" i="12"/>
  <c r="K57" i="12" s="1"/>
  <c r="K24" i="12"/>
  <c r="K58" i="12" s="1"/>
  <c r="K25" i="12"/>
  <c r="K59" i="12" s="1"/>
  <c r="K26" i="12"/>
  <c r="K60" i="12" s="1"/>
  <c r="J21" i="12"/>
  <c r="J22" i="12"/>
  <c r="J23" i="12"/>
  <c r="J26" i="12"/>
  <c r="I21" i="12"/>
  <c r="I22" i="12"/>
  <c r="I23" i="12"/>
  <c r="I26" i="12"/>
  <c r="S28" i="12"/>
  <c r="U28" i="12"/>
  <c r="V28" i="12"/>
  <c r="W28" i="12"/>
  <c r="X28" i="12"/>
  <c r="Y28" i="12"/>
  <c r="AA28" i="12"/>
  <c r="AB28" i="12"/>
  <c r="AC28" i="12"/>
  <c r="AD28" i="12"/>
  <c r="AE28" i="12"/>
  <c r="AF28" i="12"/>
  <c r="AG28" i="12"/>
  <c r="AH28" i="12"/>
  <c r="AJ28" i="12"/>
  <c r="AK28" i="12"/>
  <c r="AM28" i="12"/>
  <c r="AN28" i="12"/>
  <c r="AO28" i="12"/>
  <c r="AP28" i="12"/>
  <c r="AQ28" i="12"/>
  <c r="AR28" i="12"/>
  <c r="AS28" i="12"/>
  <c r="AU28" i="12"/>
  <c r="AV28" i="12"/>
  <c r="AW28" i="12"/>
  <c r="AY28" i="12"/>
  <c r="S29" i="12"/>
  <c r="U29" i="12"/>
  <c r="V29" i="12"/>
  <c r="W29" i="12"/>
  <c r="X29" i="12"/>
  <c r="Y29" i="12"/>
  <c r="AA29" i="12"/>
  <c r="AB29" i="12"/>
  <c r="AC29" i="12"/>
  <c r="AD29" i="12"/>
  <c r="AE29" i="12"/>
  <c r="AF29" i="12"/>
  <c r="AG29" i="12"/>
  <c r="AH29" i="12"/>
  <c r="AJ29" i="12"/>
  <c r="AK29" i="12"/>
  <c r="AM29" i="12"/>
  <c r="AN29" i="12"/>
  <c r="AO29" i="12"/>
  <c r="AP29" i="12"/>
  <c r="AQ29" i="12"/>
  <c r="AR29" i="12"/>
  <c r="AS29" i="12"/>
  <c r="AU29" i="12"/>
  <c r="AV29" i="12"/>
  <c r="AW29" i="12"/>
  <c r="AY29" i="12"/>
  <c r="C15" i="12"/>
  <c r="C22" i="12"/>
  <c r="BB28" i="12"/>
  <c r="BD28" i="12"/>
  <c r="BC28" i="12"/>
  <c r="AZ29" i="12"/>
  <c r="AX19" i="12"/>
  <c r="AX29" i="12" s="1"/>
  <c r="AT24" i="12"/>
  <c r="AT28" i="12" s="1"/>
  <c r="AL19" i="12"/>
  <c r="AL28" i="12" s="1"/>
  <c r="AI18" i="12"/>
  <c r="Z25" i="12"/>
  <c r="Z28" i="12" s="1"/>
  <c r="Q19" i="12"/>
  <c r="BA29" i="12"/>
  <c r="T24" i="12"/>
  <c r="B42" i="11"/>
  <c r="B41" i="11"/>
  <c r="C42" i="11"/>
  <c r="P42" i="11"/>
  <c r="O42" i="11"/>
  <c r="D42" i="11"/>
  <c r="P41" i="11"/>
  <c r="O41" i="11"/>
  <c r="D41" i="11"/>
  <c r="C41" i="11"/>
  <c r="P40" i="11"/>
  <c r="O40" i="11"/>
  <c r="D40" i="11"/>
  <c r="C40" i="11"/>
  <c r="C39" i="11"/>
  <c r="D39" i="11"/>
  <c r="R20" i="12"/>
  <c r="R29" i="12" s="1"/>
  <c r="P18" i="12"/>
  <c r="P28" i="12" s="1"/>
  <c r="C66" i="11"/>
  <c r="C65" i="11"/>
  <c r="C30" i="11"/>
  <c r="C29" i="11"/>
  <c r="C28" i="11"/>
  <c r="C19" i="11"/>
  <c r="C18" i="11"/>
  <c r="C17" i="11"/>
  <c r="C15" i="11"/>
  <c r="C14" i="11"/>
  <c r="C13" i="11"/>
  <c r="C12" i="11"/>
  <c r="C11" i="11"/>
  <c r="C53" i="11"/>
  <c r="C52" i="11"/>
  <c r="C50" i="11"/>
  <c r="C49" i="11"/>
  <c r="C56" i="11"/>
  <c r="C57" i="11"/>
  <c r="C58" i="11"/>
  <c r="C67" i="11"/>
  <c r="P64" i="11"/>
  <c r="O64" i="11"/>
  <c r="D64" i="11"/>
  <c r="B64" i="11"/>
  <c r="C64" i="11" s="1"/>
  <c r="P63" i="11"/>
  <c r="O63" i="11"/>
  <c r="D63" i="11"/>
  <c r="B63" i="11"/>
  <c r="C63" i="11" s="1"/>
  <c r="P62" i="11"/>
  <c r="O62" i="11"/>
  <c r="D62" i="11"/>
  <c r="B62" i="11"/>
  <c r="C62" i="11" s="1"/>
  <c r="P61" i="11"/>
  <c r="O61" i="11"/>
  <c r="D61" i="11"/>
  <c r="B61" i="11"/>
  <c r="C61" i="11" s="1"/>
  <c r="P48" i="11"/>
  <c r="O48" i="11"/>
  <c r="D48" i="11"/>
  <c r="B48" i="11"/>
  <c r="C48" i="11" s="1"/>
  <c r="P47" i="11"/>
  <c r="O47" i="11"/>
  <c r="D47" i="11"/>
  <c r="B47" i="11"/>
  <c r="C47" i="11" s="1"/>
  <c r="P46" i="11"/>
  <c r="O46" i="11"/>
  <c r="D46" i="11"/>
  <c r="B46" i="11"/>
  <c r="C46" i="11" s="1"/>
  <c r="O43" i="11"/>
  <c r="P43" i="11"/>
  <c r="P45" i="11"/>
  <c r="O45" i="11"/>
  <c r="D45" i="11"/>
  <c r="B45" i="11"/>
  <c r="C45" i="11" s="1"/>
  <c r="P44" i="11"/>
  <c r="O44" i="11"/>
  <c r="D44" i="11"/>
  <c r="B44" i="11"/>
  <c r="C44" i="11" s="1"/>
  <c r="D43" i="11"/>
  <c r="B43" i="11"/>
  <c r="C43" i="11" s="1"/>
  <c r="C38" i="11"/>
  <c r="C37" i="11"/>
  <c r="C36" i="11"/>
  <c r="C35" i="11"/>
  <c r="C34" i="11"/>
  <c r="C33" i="11"/>
  <c r="C32" i="11"/>
  <c r="C31" i="11"/>
  <c r="P66" i="11"/>
  <c r="P65" i="11"/>
  <c r="O66" i="11"/>
  <c r="O65" i="11"/>
  <c r="O37" i="11"/>
  <c r="P37" i="11"/>
  <c r="O38" i="11"/>
  <c r="P38" i="11"/>
  <c r="P29" i="11"/>
  <c r="O28" i="11"/>
  <c r="O27" i="11"/>
  <c r="O26" i="11"/>
  <c r="O25" i="11"/>
  <c r="O24" i="11"/>
  <c r="O23" i="11"/>
  <c r="P22" i="11"/>
  <c r="O21" i="11"/>
  <c r="O20" i="11"/>
  <c r="O19" i="11"/>
  <c r="P18" i="11"/>
  <c r="O17" i="11"/>
  <c r="P14" i="11"/>
  <c r="O12" i="11"/>
  <c r="O11" i="11"/>
  <c r="O10" i="11"/>
  <c r="O9" i="11"/>
  <c r="O8" i="11"/>
  <c r="O7" i="11"/>
  <c r="P6" i="11"/>
  <c r="O5" i="11"/>
  <c r="B30" i="11"/>
  <c r="B29" i="11"/>
  <c r="D28" i="11"/>
  <c r="B26" i="11"/>
  <c r="C26" i="11" s="1"/>
  <c r="B25" i="11"/>
  <c r="C25" i="11" s="1"/>
  <c r="B24" i="11"/>
  <c r="C24" i="11" s="1"/>
  <c r="D23" i="11"/>
  <c r="B22" i="11"/>
  <c r="C22" i="11" s="1"/>
  <c r="D21" i="11"/>
  <c r="B20" i="11"/>
  <c r="C20" i="11" s="1"/>
  <c r="B19" i="11"/>
  <c r="B18" i="11"/>
  <c r="B17" i="11"/>
  <c r="D16" i="11"/>
  <c r="B15" i="11"/>
  <c r="B14" i="11"/>
  <c r="B13" i="11"/>
  <c r="B12" i="11"/>
  <c r="B10" i="11"/>
  <c r="C10" i="11" s="1"/>
  <c r="B9" i="11"/>
  <c r="C9" i="11" s="1"/>
  <c r="B8" i="11"/>
  <c r="C8" i="11" s="1"/>
  <c r="B7" i="11"/>
  <c r="C7" i="11" s="1"/>
  <c r="D6" i="11"/>
  <c r="D5" i="11"/>
  <c r="O13" i="11"/>
  <c r="O14" i="11"/>
  <c r="O15" i="11"/>
  <c r="O16" i="11"/>
  <c r="O30" i="11"/>
  <c r="B11" i="11"/>
  <c r="D27" i="11"/>
  <c r="B28" i="11"/>
  <c r="F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169" i="13"/>
  <c r="F170" i="13"/>
  <c r="F171" i="13"/>
  <c r="F172" i="13"/>
  <c r="F173" i="13"/>
  <c r="F174" i="13"/>
  <c r="F175" i="13"/>
  <c r="F176" i="13"/>
  <c r="F177" i="13"/>
  <c r="F178" i="13"/>
  <c r="F179" i="13"/>
  <c r="F180" i="13"/>
  <c r="F181" i="13"/>
  <c r="F182" i="13"/>
  <c r="F183" i="13"/>
  <c r="F2" i="13"/>
  <c r="O39" i="11"/>
  <c r="P39" i="11"/>
  <c r="B49" i="11"/>
  <c r="D49" i="11"/>
  <c r="O49" i="11"/>
  <c r="P49" i="11"/>
  <c r="B50" i="11"/>
  <c r="D50" i="11"/>
  <c r="O50" i="11"/>
  <c r="P50" i="11"/>
  <c r="B51" i="11"/>
  <c r="C51" i="11" s="1"/>
  <c r="D51" i="11"/>
  <c r="O51" i="11"/>
  <c r="P51" i="11"/>
  <c r="B52" i="11"/>
  <c r="D52" i="11"/>
  <c r="O52" i="11"/>
  <c r="P52" i="11"/>
  <c r="B53" i="11"/>
  <c r="D53" i="11"/>
  <c r="O53" i="11"/>
  <c r="P53" i="11"/>
  <c r="B54" i="11"/>
  <c r="C54" i="11" s="1"/>
  <c r="D54" i="11"/>
  <c r="O54" i="11"/>
  <c r="P54" i="11"/>
  <c r="B55" i="11"/>
  <c r="C55" i="11" s="1"/>
  <c r="D55" i="11"/>
  <c r="O55" i="11"/>
  <c r="P55" i="11"/>
  <c r="B56" i="11"/>
  <c r="D56" i="11"/>
  <c r="O56" i="11"/>
  <c r="P56" i="11"/>
  <c r="B57" i="11"/>
  <c r="D57" i="11"/>
  <c r="O57" i="11"/>
  <c r="P57" i="11"/>
  <c r="B58" i="11"/>
  <c r="D58" i="11"/>
  <c r="O58" i="11"/>
  <c r="P58" i="11"/>
  <c r="B59" i="11"/>
  <c r="C59" i="11" s="1"/>
  <c r="D59" i="11"/>
  <c r="O59" i="11"/>
  <c r="P59" i="11"/>
  <c r="B60" i="11"/>
  <c r="C60" i="11" s="1"/>
  <c r="D60" i="11"/>
  <c r="O60" i="11"/>
  <c r="P60" i="11"/>
  <c r="O67" i="11"/>
  <c r="P67" i="11"/>
  <c r="P36" i="11"/>
  <c r="O36" i="11"/>
  <c r="P35" i="11"/>
  <c r="O35" i="11"/>
  <c r="P34" i="11"/>
  <c r="O34" i="11"/>
  <c r="P33" i="11"/>
  <c r="O33" i="11"/>
  <c r="P32" i="11"/>
  <c r="O32" i="11"/>
  <c r="P31" i="11"/>
  <c r="O31" i="11"/>
  <c r="A26" i="12"/>
  <c r="A25" i="12"/>
  <c r="A24" i="12"/>
  <c r="A23" i="12"/>
  <c r="A22" i="12"/>
  <c r="A21" i="12"/>
  <c r="A20" i="12"/>
  <c r="A19" i="12"/>
  <c r="A18" i="12"/>
  <c r="L57" i="12" l="1"/>
  <c r="L60" i="12"/>
  <c r="L59" i="12"/>
  <c r="L58" i="12"/>
  <c r="L54" i="12"/>
  <c r="L53" i="12"/>
  <c r="L52" i="12"/>
  <c r="L62" i="12" s="1"/>
  <c r="L55" i="12"/>
  <c r="C49" i="12"/>
  <c r="B62" i="12"/>
  <c r="E62" i="12"/>
  <c r="F58" i="12" s="1"/>
  <c r="D43" i="12"/>
  <c r="E43" i="12" s="1"/>
  <c r="C57" i="12"/>
  <c r="D57" i="12" s="1"/>
  <c r="E57" i="12" s="1"/>
  <c r="C56" i="12"/>
  <c r="D56" i="12" s="1"/>
  <c r="E56" i="12" s="1"/>
  <c r="C18" i="12"/>
  <c r="C52" i="12" s="1"/>
  <c r="D52" i="12" s="1"/>
  <c r="E52" i="12" s="1"/>
  <c r="J18" i="12"/>
  <c r="J52" i="12" s="1"/>
  <c r="I18" i="12"/>
  <c r="I52" i="12" s="1"/>
  <c r="K62" i="12"/>
  <c r="C60" i="12"/>
  <c r="D60" i="12" s="1"/>
  <c r="E60" i="12" s="1"/>
  <c r="C55" i="12"/>
  <c r="M62" i="12"/>
  <c r="E40" i="12"/>
  <c r="E41" i="12"/>
  <c r="J45" i="12"/>
  <c r="I45" i="12"/>
  <c r="K45" i="12"/>
  <c r="L45" i="12"/>
  <c r="M45" i="12"/>
  <c r="D42" i="12"/>
  <c r="D37" i="12"/>
  <c r="B45" i="12"/>
  <c r="E45" i="12" s="1"/>
  <c r="E36" i="12"/>
  <c r="C45" i="12"/>
  <c r="I24" i="12"/>
  <c r="I58" i="12" s="1"/>
  <c r="BE28" i="12"/>
  <c r="BH29" i="12"/>
  <c r="BG29" i="12"/>
  <c r="BJ29" i="12"/>
  <c r="BI29" i="12"/>
  <c r="J24" i="12"/>
  <c r="J58" i="12" s="1"/>
  <c r="J25" i="12"/>
  <c r="J59" i="12" s="1"/>
  <c r="I19" i="12"/>
  <c r="I53" i="12" s="1"/>
  <c r="J20" i="12"/>
  <c r="J54" i="12" s="1"/>
  <c r="J19" i="12"/>
  <c r="J53" i="12" s="1"/>
  <c r="I25" i="12"/>
  <c r="I59" i="12" s="1"/>
  <c r="R28" i="12"/>
  <c r="I20" i="12"/>
  <c r="I54" i="12" s="1"/>
  <c r="C25" i="12"/>
  <c r="C20" i="12"/>
  <c r="M28" i="12"/>
  <c r="BA28" i="12"/>
  <c r="L28" i="12"/>
  <c r="AZ28" i="12"/>
  <c r="AX28" i="12"/>
  <c r="C24" i="12"/>
  <c r="AI28" i="12"/>
  <c r="AI29" i="12"/>
  <c r="T28" i="12"/>
  <c r="Q28" i="12"/>
  <c r="Q29" i="12"/>
  <c r="BD29" i="12"/>
  <c r="T29" i="12"/>
  <c r="AT29" i="12"/>
  <c r="C19" i="12"/>
  <c r="BC29" i="12"/>
  <c r="BB29" i="12"/>
  <c r="AL29" i="12"/>
  <c r="Z29" i="12"/>
  <c r="P29" i="12"/>
  <c r="D23" i="12"/>
  <c r="D22" i="12"/>
  <c r="P24" i="11"/>
  <c r="D12" i="11"/>
  <c r="D8" i="11"/>
  <c r="P23" i="11"/>
  <c r="D26" i="11"/>
  <c r="O22" i="11"/>
  <c r="B6" i="11"/>
  <c r="C6" i="11" s="1"/>
  <c r="D29" i="11"/>
  <c r="B5" i="11"/>
  <c r="C5" i="11" s="1"/>
  <c r="P20" i="11"/>
  <c r="P19" i="11"/>
  <c r="P9" i="11"/>
  <c r="D10" i="11"/>
  <c r="D25" i="11"/>
  <c r="D9" i="11"/>
  <c r="P5" i="11"/>
  <c r="P8" i="11"/>
  <c r="P27" i="11"/>
  <c r="B27" i="11"/>
  <c r="C27" i="11" s="1"/>
  <c r="B16" i="11"/>
  <c r="C16" i="11" s="1"/>
  <c r="D15" i="11"/>
  <c r="P7" i="11"/>
  <c r="P28" i="11"/>
  <c r="O6" i="11"/>
  <c r="P11" i="11"/>
  <c r="D7" i="11"/>
  <c r="D30" i="11"/>
  <c r="P25" i="11"/>
  <c r="D11" i="11"/>
  <c r="P13" i="11"/>
  <c r="B23" i="11"/>
  <c r="C23" i="11" s="1"/>
  <c r="D22" i="11"/>
  <c r="D19" i="11"/>
  <c r="P12" i="11"/>
  <c r="O29" i="11"/>
  <c r="O18" i="11"/>
  <c r="P17" i="11"/>
  <c r="P16" i="11"/>
  <c r="P30" i="11"/>
  <c r="P26" i="11"/>
  <c r="P15" i="11"/>
  <c r="P10" i="11"/>
  <c r="P21" i="11"/>
  <c r="D18" i="11"/>
  <c r="D14" i="11"/>
  <c r="B21" i="11"/>
  <c r="C21" i="11" s="1"/>
  <c r="D17" i="11"/>
  <c r="D24" i="11"/>
  <c r="D20" i="11"/>
  <c r="D13" i="11"/>
  <c r="K28" i="12"/>
  <c r="B28" i="12"/>
  <c r="E28" i="12" s="1"/>
  <c r="F59" i="12" l="1"/>
  <c r="F52" i="12"/>
  <c r="H52" i="12" s="1"/>
  <c r="F57" i="12"/>
  <c r="H57" i="12" s="1"/>
  <c r="F56" i="12"/>
  <c r="H56" i="12" s="1"/>
  <c r="F60" i="12"/>
  <c r="H60" i="12" s="1"/>
  <c r="F55" i="12"/>
  <c r="F54" i="12"/>
  <c r="F53" i="12"/>
  <c r="G56" i="12"/>
  <c r="G57" i="12"/>
  <c r="G60" i="12"/>
  <c r="F39" i="12"/>
  <c r="H39" i="12" s="1"/>
  <c r="G38" i="12"/>
  <c r="F38" i="12"/>
  <c r="H38" i="12" s="1"/>
  <c r="F37" i="12"/>
  <c r="H37" i="12" s="1"/>
  <c r="F35" i="12"/>
  <c r="H35" i="12" s="1"/>
  <c r="F36" i="12"/>
  <c r="H36" i="12" s="1"/>
  <c r="F43" i="12"/>
  <c r="H43" i="12" s="1"/>
  <c r="F40" i="12"/>
  <c r="H40" i="12" s="1"/>
  <c r="F42" i="12"/>
  <c r="H42" i="12" s="1"/>
  <c r="F41" i="12"/>
  <c r="H41" i="12" s="1"/>
  <c r="G39" i="12"/>
  <c r="G43" i="12"/>
  <c r="G36" i="12"/>
  <c r="G40" i="12"/>
  <c r="G52" i="12"/>
  <c r="G41" i="12"/>
  <c r="I62" i="12"/>
  <c r="J62" i="12"/>
  <c r="D18" i="12"/>
  <c r="E18" i="12" s="1"/>
  <c r="G18" i="12" s="1"/>
  <c r="D20" i="12"/>
  <c r="E20" i="12" s="1"/>
  <c r="G20" i="12" s="1"/>
  <c r="C54" i="12"/>
  <c r="D54" i="12" s="1"/>
  <c r="D19" i="12"/>
  <c r="E19" i="12" s="1"/>
  <c r="G19" i="12" s="1"/>
  <c r="C53" i="12"/>
  <c r="D53" i="12" s="1"/>
  <c r="D55" i="12"/>
  <c r="D25" i="12"/>
  <c r="E25" i="12" s="1"/>
  <c r="G25" i="12" s="1"/>
  <c r="C59" i="12"/>
  <c r="D59" i="12" s="1"/>
  <c r="D24" i="12"/>
  <c r="E24" i="12" s="1"/>
  <c r="G24" i="12" s="1"/>
  <c r="C58" i="12"/>
  <c r="D58" i="12" s="1"/>
  <c r="E58" i="12" s="1"/>
  <c r="G58" i="12" s="1"/>
  <c r="F18" i="12"/>
  <c r="F23" i="12"/>
  <c r="H23" i="12" s="1"/>
  <c r="E42" i="12"/>
  <c r="G42" i="12" s="1"/>
  <c r="E37" i="12"/>
  <c r="G37" i="12" s="1"/>
  <c r="D45" i="12"/>
  <c r="E35" i="12"/>
  <c r="G35" i="12" s="1"/>
  <c r="G26" i="12"/>
  <c r="G21" i="12"/>
  <c r="J28" i="12"/>
  <c r="E23" i="12"/>
  <c r="G23" i="12" s="1"/>
  <c r="E22" i="12"/>
  <c r="G22" i="12" s="1"/>
  <c r="C28" i="12"/>
  <c r="I28" i="12"/>
  <c r="H18" i="12" l="1"/>
  <c r="H58" i="12"/>
  <c r="E54" i="12"/>
  <c r="G54" i="12" s="1"/>
  <c r="H54" i="12"/>
  <c r="D28" i="12"/>
  <c r="H55" i="12"/>
  <c r="E55" i="12"/>
  <c r="G55" i="12" s="1"/>
  <c r="E59" i="12"/>
  <c r="G59" i="12" s="1"/>
  <c r="H59" i="12"/>
  <c r="C62" i="12"/>
  <c r="E53" i="12"/>
  <c r="G53" i="12" s="1"/>
  <c r="D62" i="12"/>
  <c r="H53" i="12"/>
  <c r="F25" i="12" l="1"/>
  <c r="H25" i="12" s="1"/>
  <c r="F26" i="12"/>
  <c r="H26" i="12" s="1"/>
  <c r="F19" i="12"/>
  <c r="H19" i="12" s="1"/>
  <c r="F24" i="12"/>
  <c r="H24" i="12" s="1"/>
  <c r="F20" i="12"/>
  <c r="H20" i="12" s="1"/>
  <c r="F21" i="12"/>
  <c r="H21" i="12" s="1"/>
  <c r="F22" i="12"/>
  <c r="H22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Klas Dalek</author>
  </authors>
  <commentList>
    <comment ref="K18" authorId="0" shapeId="0" xr:uid="{B024DF79-36A5-4AC4-8CDB-5E25E202C146}">
      <text>
        <r>
          <rPr>
            <b/>
            <sz val="9"/>
            <color indexed="81"/>
            <rFont val="Tahoma"/>
            <charset val="1"/>
          </rPr>
          <t>Klas Dalek:</t>
        </r>
        <r>
          <rPr>
            <sz val="9"/>
            <color indexed="81"/>
            <rFont val="Tahoma"/>
            <charset val="1"/>
          </rPr>
          <t xml:space="preserve">
Familjematchen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Klas Dalek</author>
  </authors>
  <commentList>
    <comment ref="B17" authorId="0" shapeId="0" xr:uid="{0495F0AA-C49B-4FD4-B274-8649AA9C2BD2}">
      <text>
        <r>
          <rPr>
            <b/>
            <sz val="9"/>
            <color indexed="81"/>
            <rFont val="Tahoma"/>
            <family val="2"/>
          </rPr>
          <t>Klas Dalek:</t>
        </r>
        <r>
          <rPr>
            <sz val="9"/>
            <color indexed="81"/>
            <rFont val="Tahoma"/>
            <family val="2"/>
          </rPr>
          <t xml:space="preserve">
Om spelare dubblar, så finns de bara med i sitt "huvudlag".</t>
        </r>
      </text>
    </comment>
    <comment ref="E17" authorId="0" shapeId="0" xr:uid="{18AD6BAB-5706-4A0C-81BD-D370B68B32CD}">
      <text>
        <r>
          <rPr>
            <b/>
            <sz val="9"/>
            <color indexed="81"/>
            <rFont val="Tahoma"/>
            <family val="2"/>
          </rPr>
          <t>Ska vara så likt E28 som möjligt!</t>
        </r>
      </text>
    </comment>
  </commentList>
</comments>
</file>

<file path=xl/sharedStrings.xml><?xml version="1.0" encoding="utf-8"?>
<sst xmlns="http://schemas.openxmlformats.org/spreadsheetml/2006/main" count="1641" uniqueCount="189">
  <si>
    <t>Edsbyn</t>
  </si>
  <si>
    <t>Hammarby</t>
  </si>
  <si>
    <t>Sandviken</t>
  </si>
  <si>
    <t>Vetlanda</t>
  </si>
  <si>
    <t>Västerås</t>
  </si>
  <si>
    <t>Frillesås</t>
  </si>
  <si>
    <t>Vänersborg</t>
  </si>
  <si>
    <t>Bollnäs</t>
  </si>
  <si>
    <t>Start</t>
  </si>
  <si>
    <t>Slut</t>
  </si>
  <si>
    <t>Uppdrag</t>
  </si>
  <si>
    <t>Tid</t>
  </si>
  <si>
    <t>F10</t>
  </si>
  <si>
    <t>F14</t>
  </si>
  <si>
    <t>Diff</t>
  </si>
  <si>
    <t>Lag</t>
  </si>
  <si>
    <t>Vecka</t>
  </si>
  <si>
    <t>Datum</t>
  </si>
  <si>
    <t>V-dag</t>
  </si>
  <si>
    <t>Klockslag</t>
  </si>
  <si>
    <t>Hemma</t>
  </si>
  <si>
    <t>Borta</t>
  </si>
  <si>
    <t>fredag</t>
  </si>
  <si>
    <t>tisdag</t>
  </si>
  <si>
    <t>onsdag</t>
  </si>
  <si>
    <t>lördag</t>
  </si>
  <si>
    <t>söndag</t>
  </si>
  <si>
    <t>Gripen</t>
  </si>
  <si>
    <t>P19</t>
  </si>
  <si>
    <t>F16</t>
  </si>
  <si>
    <t>P14</t>
  </si>
  <si>
    <t>P12</t>
  </si>
  <si>
    <t>Behov</t>
  </si>
  <si>
    <t>-</t>
  </si>
  <si>
    <t>Timmar</t>
  </si>
  <si>
    <t>Etage - Bingolotter</t>
  </si>
  <si>
    <t>Skridskodisco</t>
  </si>
  <si>
    <t>Tid före match</t>
  </si>
  <si>
    <t>Tid från matchstart</t>
  </si>
  <si>
    <t>Veckodag</t>
  </si>
  <si>
    <t>Aktivitet start</t>
  </si>
  <si>
    <t>Aktivitet slut</t>
  </si>
  <si>
    <t>Aktivitet längd</t>
  </si>
  <si>
    <t>Motståndare</t>
  </si>
  <si>
    <t xml:space="preserve"> </t>
  </si>
  <si>
    <t>Bollservice</t>
  </si>
  <si>
    <t>Bollservice - behov</t>
  </si>
  <si>
    <t>Diff %</t>
  </si>
  <si>
    <t>Antal spelare att tillgå / lag</t>
  </si>
  <si>
    <t>Avvikelse</t>
  </si>
  <si>
    <t>År</t>
  </si>
  <si>
    <t>Diff för mest rättvis fördelning</t>
  </si>
  <si>
    <t>Funktionärer - behov</t>
  </si>
  <si>
    <t>Funktionärer - ansvarigt lag</t>
  </si>
  <si>
    <t>Bollservice - ansvarigt lag</t>
  </si>
  <si>
    <t>Maskotar - ansvarigt lag</t>
  </si>
  <si>
    <t>Avvikelse (%)</t>
  </si>
  <si>
    <t>Funktionärer - antal ansvariga lag</t>
  </si>
  <si>
    <t>Funktionärskvot fylld?</t>
  </si>
  <si>
    <t>Tranås</t>
  </si>
  <si>
    <t>Gripens Damlag</t>
  </si>
  <si>
    <t>Kiosk/Maskot/Bollservice</t>
  </si>
  <si>
    <t>Maskot</t>
  </si>
  <si>
    <t>Herr/Dam</t>
  </si>
  <si>
    <t>Herr</t>
  </si>
  <si>
    <t>Dam</t>
  </si>
  <si>
    <t>???</t>
  </si>
  <si>
    <t>Fredag 2024-10-25</t>
  </si>
  <si>
    <t>Bollnäs GOIF BF</t>
  </si>
  <si>
    <t>Frillesås BK</t>
  </si>
  <si>
    <t>Edsbyns IF Bandyförening</t>
  </si>
  <si>
    <t>Sandvikens AIK</t>
  </si>
  <si>
    <t>Gripen BK Trollhättan</t>
  </si>
  <si>
    <t>IK Sirius</t>
  </si>
  <si>
    <t>Hammarby IF</t>
  </si>
  <si>
    <t>Villa-Lidköping BK</t>
  </si>
  <si>
    <t>Vetlanda BK</t>
  </si>
  <si>
    <t>Broberg/Söderhamn BIF</t>
  </si>
  <si>
    <t>Åby/Tjureda IF</t>
  </si>
  <si>
    <t>Ljusdals BK</t>
  </si>
  <si>
    <t>Lördag 2024-10-26</t>
  </si>
  <si>
    <t>IFK Vänersborg</t>
  </si>
  <si>
    <t>Västerås SK</t>
  </si>
  <si>
    <t>Tisdag 2024-10-29</t>
  </si>
  <si>
    <t>Onsdag 2024-10-30</t>
  </si>
  <si>
    <t>Fredag 2024-11-01</t>
  </si>
  <si>
    <t>Lördag 2024-11-02</t>
  </si>
  <si>
    <t>Tisdag 2024-11-05</t>
  </si>
  <si>
    <t>Onsdag 2024-11-06</t>
  </si>
  <si>
    <t>Fredag 2024-11-08</t>
  </si>
  <si>
    <t>Tisdag 2024-11-12</t>
  </si>
  <si>
    <t>Onsdag 2024-11-13</t>
  </si>
  <si>
    <t>Fredag 2024-11-15</t>
  </si>
  <si>
    <t>Lördag 2024-11-16</t>
  </si>
  <si>
    <t>Onsdag 2024-11-20</t>
  </si>
  <si>
    <t>Tisdag 2024-11-26</t>
  </si>
  <si>
    <t>Onsdag 2024-11-27</t>
  </si>
  <si>
    <t>Fredag 2024-11-29</t>
  </si>
  <si>
    <t>Lördag 2024-11-30</t>
  </si>
  <si>
    <t>Tisdag 2024-12-03</t>
  </si>
  <si>
    <t>Onsdag 2024-12-04</t>
  </si>
  <si>
    <t>Fredag 2024-12-06</t>
  </si>
  <si>
    <t>Lördag 2024-12-07</t>
  </si>
  <si>
    <t>Onsdag 2024-12-11</t>
  </si>
  <si>
    <t>Fredag 2024-12-13</t>
  </si>
  <si>
    <t>Lördag 2024-12-14</t>
  </si>
  <si>
    <t>Tisdag 2024-12-17</t>
  </si>
  <si>
    <t>Onsdag 2024-12-18</t>
  </si>
  <si>
    <t>Fredag 2024-12-20</t>
  </si>
  <si>
    <t>Lördag 2024-12-21</t>
  </si>
  <si>
    <t>Söndag 2024-12-22</t>
  </si>
  <si>
    <t>Torsdag 2024-12-26</t>
  </si>
  <si>
    <t>Lördag 2024-12-28</t>
  </si>
  <si>
    <t>Söndag 2024-12-29</t>
  </si>
  <si>
    <t>Lördag 2025-01-04</t>
  </si>
  <si>
    <t>Söndag 2025-01-05</t>
  </si>
  <si>
    <t>Tisdag 2025-01-07</t>
  </si>
  <si>
    <t>Onsdag 2025-01-08</t>
  </si>
  <si>
    <t>Fredag 2025-01-10</t>
  </si>
  <si>
    <t>Lördag 2025-01-11</t>
  </si>
  <si>
    <t>Fredag 2025-01-24</t>
  </si>
  <si>
    <t>Lördag 2025-01-25</t>
  </si>
  <si>
    <t>Måndag 2025-01-27</t>
  </si>
  <si>
    <t>Tisdag 2025-01-28</t>
  </si>
  <si>
    <t>Onsdag 2025-01-29</t>
  </si>
  <si>
    <t>Fredag 2025-01-31</t>
  </si>
  <si>
    <t>Tisdag 2025-02-04</t>
  </si>
  <si>
    <t>Fredag 2025-02-07</t>
  </si>
  <si>
    <t>Gripen spelar (X)</t>
  </si>
  <si>
    <t>2025 6</t>
  </si>
  <si>
    <t>Isbanan på torget</t>
  </si>
  <si>
    <t>2024 43</t>
  </si>
  <si>
    <t>2024 44</t>
  </si>
  <si>
    <t>2024 45</t>
  </si>
  <si>
    <t>2024 46</t>
  </si>
  <si>
    <t>2024 47</t>
  </si>
  <si>
    <t>2024 48</t>
  </si>
  <si>
    <t>2024 49</t>
  </si>
  <si>
    <t>2024 50</t>
  </si>
  <si>
    <t>2024 51</t>
  </si>
  <si>
    <t>2024 52</t>
  </si>
  <si>
    <t>2025 2</t>
  </si>
  <si>
    <t>2025 5</t>
  </si>
  <si>
    <t>(flera objekt)</t>
  </si>
  <si>
    <t>Kiosk/
Maskot/
Bollservice</t>
  </si>
  <si>
    <t>2025 7?</t>
  </si>
  <si>
    <t>2025 8?</t>
  </si>
  <si>
    <t>måndag?</t>
  </si>
  <si>
    <t>onsdag?</t>
  </si>
  <si>
    <t>fredag?</t>
  </si>
  <si>
    <t>Broberg/Söderhamn</t>
  </si>
  <si>
    <t>Åby/Tjureda</t>
  </si>
  <si>
    <t>Villa-Lidköping</t>
  </si>
  <si>
    <t>Ljusdal</t>
  </si>
  <si>
    <t>feb</t>
  </si>
  <si>
    <t>P16</t>
  </si>
  <si>
    <t>Antal funktionärs-tillfällen</t>
  </si>
  <si>
    <t>Broberg/
Söderhamn</t>
  </si>
  <si>
    <t>Åby/
Tjureda</t>
  </si>
  <si>
    <t>Etage - 
Bingolotter</t>
  </si>
  <si>
    <t>P11/10</t>
  </si>
  <si>
    <t>F11</t>
  </si>
  <si>
    <t>Servering Gripbar - ansvarigt lag</t>
  </si>
  <si>
    <t>F17-VM</t>
  </si>
  <si>
    <t>2025 8</t>
  </si>
  <si>
    <t>29-dec?</t>
  </si>
  <si>
    <t>söndag??</t>
  </si>
  <si>
    <t>2024 53?</t>
  </si>
  <si>
    <t>14-dec?</t>
  </si>
  <si>
    <t>lördag?</t>
  </si>
  <si>
    <t>2024 50?</t>
  </si>
  <si>
    <t>Totalt behov exkl. slutspel</t>
  </si>
  <si>
    <t>Totalt behov inkl. slutspel</t>
  </si>
  <si>
    <t>Antal kiosktillfällen</t>
  </si>
  <si>
    <t>Surte</t>
  </si>
  <si>
    <t>Antal Gripbartillfällen</t>
  </si>
  <si>
    <t>Antal bollservicetillfällen</t>
  </si>
  <si>
    <t>Antal maskottillfällen</t>
  </si>
  <si>
    <t>Antal Etage-/torgettillfällen</t>
  </si>
  <si>
    <t>Totalt behov slutspel</t>
  </si>
  <si>
    <t>Gripbar / flaggor vid inåkning</t>
  </si>
  <si>
    <t>P16/F16</t>
  </si>
  <si>
    <t>Slutspelsmatch 1</t>
  </si>
  <si>
    <t>Slutspelsmatch 2</t>
  </si>
  <si>
    <t>Slutspelsmatch 3</t>
  </si>
  <si>
    <t>Slutspelsmatch 4</t>
  </si>
  <si>
    <t>Slutspelsmatch 5</t>
  </si>
  <si>
    <t>2025 9?</t>
  </si>
  <si>
    <t>Servering Gripbar (inkl. flaggviftning) - behov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</si>
</sst>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;@"/>
    <numFmt numFmtId="165" formatCode="[$-F400]h:mm:ss\ AM/PM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 tint="-0.249977111117893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20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0" xfId="0" applyFont="1"/>
    <xf numFmtId="20" fontId="1" fillId="0" borderId="0" xfId="0" applyNumberFormat="1" applyFont="1"/>
    <xf numFmtId="0" fontId="1" fillId="0" borderId="0" xfId="0" applyFont="1"/>
    <xf numFmtId="16" fontId="0" fillId="5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0" fillId="5" borderId="0" xfId="0" applyNumberFormat="1" applyFill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/>
    <xf numFmtId="0" fontId="7" fillId="4" borderId="0" xfId="0" applyFont="1" applyFill="1"/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164" fontId="5" fillId="4" borderId="0" xfId="0" applyNumberFormat="1" applyFont="1" applyFill="1" applyAlignment="1">
      <alignment horizontal="center" vertical="center"/>
    </xf>
    <xf numFmtId="20" fontId="5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right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wrapText="1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9" fontId="6" fillId="2" borderId="1" xfId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6" fillId="4" borderId="0" xfId="0" applyFont="1" applyFill="1" applyAlignment="1">
      <alignment vertical="center" wrapText="1"/>
    </xf>
    <xf numFmtId="9" fontId="6" fillId="4" borderId="0" xfId="1" applyFont="1" applyFill="1" applyAlignment="1">
      <alignment horizontal="center" vertical="center"/>
    </xf>
    <xf numFmtId="0" fontId="5" fillId="4" borderId="0" xfId="0" applyFont="1" applyFill="1" applyAlignment="1">
      <alignment horizontal="righ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0" xfId="0" quotePrefix="1" applyFont="1" applyFill="1" applyAlignment="1">
      <alignment horizontal="center"/>
    </xf>
    <xf numFmtId="9" fontId="6" fillId="4" borderId="0" xfId="0" applyNumberFormat="1" applyFont="1" applyFill="1"/>
    <xf numFmtId="0" fontId="9" fillId="7" borderId="0" xfId="0" applyFont="1" applyFill="1"/>
    <xf numFmtId="0" fontId="6" fillId="0" borderId="0" xfId="0" applyFont="1" applyAlignment="1">
      <alignment horizontal="center" vertical="center"/>
    </xf>
    <xf numFmtId="16" fontId="5" fillId="4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166" fontId="6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16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" fontId="0" fillId="8" borderId="1" xfId="0" applyNumberFormat="1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16" fontId="10" fillId="9" borderId="1" xfId="0" applyNumberFormat="1" applyFont="1" applyFill="1" applyBorder="1" applyAlignment="1">
      <alignment horizontal="center"/>
    </xf>
    <xf numFmtId="164" fontId="10" fillId="9" borderId="1" xfId="0" applyNumberFormat="1" applyFont="1" applyFill="1" applyBorder="1" applyAlignment="1">
      <alignment horizontal="center"/>
    </xf>
    <xf numFmtId="0" fontId="5" fillId="4" borderId="0" xfId="0" applyFont="1" applyFill="1" applyAlignment="1">
      <alignment horizontal="right" wrapText="1"/>
    </xf>
    <xf numFmtId="0" fontId="5" fillId="10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6" borderId="1" xfId="0" applyFont="1" applyFill="1" applyBorder="1" applyAlignment="1">
      <alignment horizontal="center"/>
    </xf>
    <xf numFmtId="1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2">
    <cellStyle name="Normal" xfId="0" builtinId="0"/>
    <cellStyle name="Procent" xfId="1" builtinId="5"/>
  </cellStyles>
  <dxfs count="135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 patternType="none">
          <bgColor auto="1"/>
        </patternFill>
      </fill>
      <border>
        <left/>
        <right/>
        <top/>
        <bottom style="thin">
          <color auto="1"/>
        </bottom>
      </border>
    </dxf>
    <dxf>
      <font>
        <b/>
        <i val="0"/>
        <color auto="1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31869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FF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  <color auto="1"/>
      </font>
      <fill>
        <patternFill>
          <bgColor rgb="FF00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none">
          <bgColor auto="1"/>
        </patternFill>
      </fill>
      <border>
        <left/>
        <right/>
        <top style="thin">
          <color auto="1"/>
        </top>
        <bottom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00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theme="8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00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theme="8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00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theme="8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gradientFill degree="90">
          <stop position="0">
            <color rgb="FFFF99FF"/>
          </stop>
          <stop position="1">
            <color theme="4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/>
      </border>
    </dxf>
    <dxf>
      <border>
        <top/>
      </border>
    </dxf>
    <dxf>
      <border>
        <top/>
      </border>
    </dxf>
    <dxf>
      <border>
        <top/>
      </border>
    </dxf>
    <dxf>
      <border>
        <top/>
      </border>
    </dxf>
    <dxf>
      <border>
        <top/>
      </border>
    </dxf>
    <dxf>
      <border>
        <top/>
      </border>
    </dxf>
    <dxf>
      <border>
        <top/>
      </border>
    </dxf>
    <dxf>
      <border>
        <top/>
      </border>
    </dxf>
    <dxf>
      <border>
        <top/>
      </border>
    </dxf>
    <dxf>
      <border>
        <top/>
      </border>
    </dxf>
    <dxf>
      <border>
        <top/>
      </border>
    </dxf>
    <dxf>
      <border>
        <top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font>
        <color auto="1"/>
      </font>
      <alignment horizontal="center" vertical="center"/>
    </dxf>
    <dxf>
      <font>
        <color auto="1"/>
      </font>
      <alignment horizontal="center" vertical="center"/>
    </dxf>
    <dxf>
      <font>
        <color auto="1"/>
      </font>
      <alignment horizontal="center" vertical="center"/>
    </dxf>
    <dxf>
      <font>
        <color auto="1"/>
      </font>
      <alignment horizontal="center" vertical="center"/>
    </dxf>
    <dxf>
      <font>
        <color auto="1"/>
      </font>
      <alignment horizontal="center" vertical="center"/>
    </dxf>
    <dxf>
      <font>
        <color auto="1"/>
      </font>
      <alignment horizontal="center" vertical="center"/>
    </dxf>
    <dxf>
      <font>
        <color auto="1"/>
      </font>
      <alignment horizontal="center" vertical="center"/>
    </dxf>
    <dxf>
      <font>
        <color auto="1"/>
      </font>
      <alignment horizontal="center" vertical="center"/>
    </dxf>
    <dxf>
      <font>
        <color auto="1"/>
      </font>
      <alignment horizontal="center" vertical="center"/>
    </dxf>
    <dxf>
      <font>
        <color auto="1"/>
      </font>
      <alignment horizontal="center" vertical="center"/>
    </dxf>
    <dxf>
      <font>
        <color auto="1"/>
      </font>
      <alignment horizontal="center" vertical="center"/>
    </dxf>
    <dxf>
      <font>
        <color auto="1"/>
      </font>
      <alignment horizontal="center" vertical="center"/>
    </dxf>
    <dxf>
      <font>
        <color auto="1"/>
      </font>
      <alignment horizontal="center" vertical="center"/>
    </dxf>
    <dxf>
      <font>
        <color auto="1"/>
      </font>
      <alignment horizontal="center" vertical="center"/>
    </dxf>
    <dxf>
      <border>
        <right/>
      </border>
    </dxf>
    <dxf>
      <border>
        <right/>
      </border>
    </dxf>
    <dxf>
      <border>
        <right/>
      </border>
    </dxf>
    <dxf>
      <border>
        <right/>
      </border>
    </dxf>
    <dxf>
      <border>
        <top style="thin">
          <color indexed="64"/>
        </top>
      </border>
    </dxf>
    <dxf>
      <alignment vertical="bottom"/>
    </dxf>
    <dxf>
      <alignment vertical="bottom"/>
    </dxf>
    <dxf>
      <alignment vertical="bottom"/>
    </dxf>
    <dxf>
      <alignment wrapText="1"/>
    </dxf>
    <dxf>
      <alignment wrapText="1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bgColor theme="0" tint="-0.1499984740745262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alignment vertical="bottom"/>
    </dxf>
    <dxf>
      <alignment wrapText="1"/>
    </dxf>
    <dxf>
      <fill>
        <patternFill>
          <bgColor theme="0" tint="-4.9989318521683403E-2"/>
        </patternFill>
      </fill>
    </dxf>
    <dxf>
      <alignment wrapText="1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</dxfs>
  <tableStyles count="0" defaultTableStyle="TableStyleMedium9" defaultPivotStyle="PivotStyleLight16"/>
  <colors>
    <mruColors>
      <color rgb="FFFF99FF"/>
      <color rgb="FFDFC9EF"/>
      <color rgb="FF7030A0"/>
      <color rgb="FF31869B"/>
      <color rgb="FF006666"/>
      <color rgb="FF00FFFF"/>
      <color rgb="FFD8E4BC"/>
      <color rgb="FF00B0F0"/>
      <color rgb="FFEDDBC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las Dalek" refreshedDate="45586.895665277778" missingItemsLimit="0" createdVersion="8" refreshedVersion="8" minRefreshableVersion="3" recordCount="63" xr:uid="{38B7AB0E-23FF-4939-9914-B8BB9D830376}">
  <cacheSource type="worksheet">
    <worksheetSource ref="C4:P67" sheet="Data (inkl. slutspel)"/>
  </cacheSource>
  <cacheFields count="14">
    <cacheField name="Vecka" numFmtId="0">
      <sharedItems count="21">
        <s v="2024 43"/>
        <s v="2024 44"/>
        <s v="2024 45"/>
        <s v="2024 46"/>
        <s v="2024 47"/>
        <s v="2024 48"/>
        <s v="2024 49"/>
        <s v="2024 50"/>
        <s v="2024 51"/>
        <s v="2024 52"/>
        <s v="2025 1"/>
        <s v="2025 2"/>
        <s v="2025 4"/>
        <s v="2025 5"/>
        <s v="2025 6"/>
        <s v="2025 7?"/>
        <s v="2025 8?"/>
        <s v="2025 9?"/>
        <s v="2025 8"/>
        <s v="2024 50?"/>
        <s v="2024 53?"/>
      </sharedItems>
    </cacheField>
    <cacheField name="V-dag" numFmtId="0">
      <sharedItems count="11">
        <s v="fredag"/>
        <s v="tisdag"/>
        <s v="lördag"/>
        <s v="onsdag"/>
        <s v="torsdag"/>
        <s v="måndag?"/>
        <s v="onsdag?"/>
        <s v="fredag?"/>
        <s v="söndag"/>
        <s v="lördag?"/>
        <s v="söndag??"/>
      </sharedItems>
    </cacheField>
    <cacheField name="Datum" numFmtId="16">
      <sharedItems containsNonDate="0" containsDate="1" containsMixedTypes="1" minDate="2024-10-25T00:00:00" maxDate="2025-02-24T00:00:00" count="42">
        <d v="2024-10-25T00:00:00"/>
        <d v="2024-10-29T00:00:00"/>
        <d v="2024-11-02T00:00:00"/>
        <d v="2024-11-05T00:00:00"/>
        <d v="2024-11-08T00:00:00"/>
        <d v="2024-11-13T00:00:00"/>
        <d v="2024-11-16T00:00:00"/>
        <d v="2024-11-20T00:00:00"/>
        <d v="2024-11-26T00:00:00"/>
        <d v="2024-11-29T00:00:00"/>
        <d v="2024-12-03T00:00:00"/>
        <d v="2024-12-06T00:00:00"/>
        <d v="2024-12-11T00:00:00"/>
        <d v="2024-12-14T00:00:00"/>
        <d v="2024-12-18T00:00:00"/>
        <d v="2024-12-20T00:00:00"/>
        <d v="2024-12-26T00:00:00"/>
        <d v="2024-12-28T00:00:00"/>
        <d v="2025-01-04T00:00:00"/>
        <d v="2025-01-08T00:00:00"/>
        <d v="2025-01-10T00:00:00"/>
        <d v="2025-01-24T00:00:00"/>
        <d v="2025-01-28T00:00:00"/>
        <d v="2025-01-31T00:00:00"/>
        <d v="2025-02-04T00:00:00"/>
        <d v="2025-02-07T00:00:00"/>
        <s v="feb"/>
        <d v="2024-11-22T00:00:00"/>
        <d v="2024-12-21T00:00:00"/>
        <d v="2025-01-12T00:00:00"/>
        <d v="2025-02-08T00:00:00"/>
        <d v="2025-02-21T00:00:00"/>
        <d v="2025-02-22T00:00:00"/>
        <d v="2025-02-23T00:00:00"/>
        <d v="2024-11-30T00:00:00"/>
        <d v="2024-12-01T00:00:00"/>
        <d v="2024-12-07T00:00:00"/>
        <d v="2024-12-08T00:00:00"/>
        <d v="2024-12-15T00:00:00"/>
        <d v="2024-12-22T00:00:00"/>
        <s v="14-dec?"/>
        <s v="29-dec?"/>
      </sharedItems>
    </cacheField>
    <cacheField name="Klockslag" numFmtId="164">
      <sharedItems containsSemiMixedTypes="0" containsNonDate="0" containsDate="1" containsString="0" minDate="1899-12-30T10:00:00" maxDate="1899-12-30T19:30:00" count="15">
        <d v="1899-12-30T19:00:00"/>
        <d v="1899-12-30T15:00:00"/>
        <d v="1899-12-30T16:00:00"/>
        <d v="1899-12-30T17:00:00"/>
        <d v="1899-12-30T19:30:00"/>
        <d v="1899-12-30T18:00:00"/>
        <d v="1899-12-30T13:15:00"/>
        <d v="1899-12-30T17:30:00"/>
        <d v="1899-12-30T10:00:00"/>
        <d v="1899-12-30T14:30:00"/>
        <d v="1899-12-30T11:00:00"/>
        <d v="1899-12-30T13:30:00"/>
        <d v="1899-12-30T14:00:00"/>
        <d v="1899-12-30T12:30:00"/>
        <d v="1899-12-30T15:30:00"/>
      </sharedItems>
    </cacheField>
    <cacheField name="Herr/Dam" numFmtId="164">
      <sharedItems containsNonDate="0" containsBlank="1" count="3">
        <s v="Herr"/>
        <s v="Dam"/>
        <m/>
      </sharedItems>
    </cacheField>
    <cacheField name="Hemma" numFmtId="0">
      <sharedItems containsBlank="1" count="17">
        <s v="Gripen"/>
        <s v="Bollnäs"/>
        <s v="Edsbyn"/>
        <s v="Vetlanda"/>
        <s v="Åby/Tjureda"/>
        <s v="Ljusdal"/>
        <s v="Villa-Lidköping"/>
        <s v="Frillesås"/>
        <s v="IK Sirius"/>
        <s v="Vänersborg"/>
        <s v="Västerås"/>
        <s v="Sandviken"/>
        <s v="Hammarby"/>
        <s v="Broberg/Söderhamn"/>
        <m/>
        <s v="Gripens Damlag"/>
        <s v="F17-VM"/>
      </sharedItems>
    </cacheField>
    <cacheField name="Borta" numFmtId="0">
      <sharedItems containsBlank="1" count="23">
        <s v="IK Sirius"/>
        <s v="Gripen"/>
        <s v="Vänersborg"/>
        <s v="Sandviken"/>
        <s v="Hammarby"/>
        <s v="Broberg/Söderhamn"/>
        <s v="Västerås"/>
        <s v="Ljusdal"/>
        <s v="Åby/Tjureda"/>
        <s v="Vetlanda"/>
        <s v="Edsbyn"/>
        <s v="Villa-Lidköping"/>
        <s v="Frillesås"/>
        <s v="Bollnäs"/>
        <s v="Slutspelsmatch 1"/>
        <m/>
        <s v="Slutspelsmatch 2"/>
        <s v="Slutspelsmatch 3"/>
        <s v="Slutspelsmatch 4"/>
        <s v="Slutspelsmatch 5"/>
        <s v="Surte"/>
        <s v="Tranås"/>
        <s v="???"/>
      </sharedItems>
    </cacheField>
    <cacheField name="Uppdrag" numFmtId="0">
      <sharedItems containsBlank="1" count="6">
        <s v="Kiosk/Maskot/Bollservice"/>
        <m/>
        <s v="Maskot"/>
        <s v="Etage - Bingolotter"/>
        <s v="Isbanan på torget"/>
        <s v="Skridskodisco"/>
      </sharedItems>
    </cacheField>
    <cacheField name="Behov" numFmtId="0">
      <sharedItems containsString="0" containsBlank="1" containsNumber="1" containsInteger="1" minValue="2" maxValue="13" count="5">
        <n v="8"/>
        <m/>
        <n v="13"/>
        <n v="10"/>
        <n v="2"/>
      </sharedItems>
    </cacheField>
    <cacheField name="Bollservice" numFmtId="0">
      <sharedItems containsString="0" containsBlank="1" containsNumber="1" containsInteger="1" minValue="4" maxValue="4" count="2">
        <n v="4"/>
        <m/>
      </sharedItems>
    </cacheField>
    <cacheField name="Gripbar / flaggor vid inåkning" numFmtId="0">
      <sharedItems containsString="0" containsBlank="1" containsNumber="1" containsInteger="1" minValue="3" maxValue="5" count="3">
        <n v="3"/>
        <n v="5"/>
        <m/>
      </sharedItems>
    </cacheField>
    <cacheField name="Timmar" numFmtId="164">
      <sharedItems containsSemiMixedTypes="0" containsNonDate="0" containsDate="1" containsString="0" minDate="1899-12-30T00:15:00" maxDate="1899-12-30T04:30:00" count="5">
        <d v="1899-12-30T04:30:00"/>
        <d v="1899-12-30T00:15:00"/>
        <d v="1899-12-30T02:30:00"/>
        <d v="1899-12-30T03:30:00"/>
        <d v="1899-12-30T03:00:00"/>
      </sharedItems>
    </cacheField>
    <cacheField name="Start" numFmtId="164">
      <sharedItems containsSemiMixedTypes="0" containsNonDate="0" containsDate="1" containsString="0" minDate="1899-12-30T08:00:00" maxDate="1899-12-30T19:30:00" count="16">
        <d v="1899-12-30T17:00:00"/>
        <d v="1899-12-30T19:00:00"/>
        <d v="1899-12-30T13:00:00"/>
        <d v="1899-12-30T16:00:00"/>
        <d v="1899-12-30T15:00:00"/>
        <d v="1899-12-30T19:30:00"/>
        <d v="1899-12-30T18:00:00"/>
        <d v="1899-12-30T13:15:00"/>
        <d v="1899-12-30T17:30:00"/>
        <d v="1899-12-30T08:00:00"/>
        <d v="1899-12-30T12:30:00"/>
        <d v="1899-12-30T11:00:00"/>
        <d v="1899-12-30T13:30:00"/>
        <d v="1899-12-30T10:00:00"/>
        <d v="1899-12-30T14:00:00"/>
        <d v="1899-12-30T15:30:00"/>
      </sharedItems>
    </cacheField>
    <cacheField name="Slut" numFmtId="164">
      <sharedItems containsSemiMixedTypes="0" containsNonDate="0" containsDate="1" containsString="0" minDate="1899-12-30T12:30:00" maxDate="1899-12-30T23:30:00" count="15">
        <d v="1899-12-30T21:30:00"/>
        <d v="1899-12-30T23:30:00"/>
        <d v="1899-12-30T17:30:00"/>
        <d v="1899-12-30T20:30:00"/>
        <d v="1899-12-30T19:30:00"/>
        <d v="1899-12-30T19:45:00"/>
        <d v="1899-12-30T18:15:00"/>
        <d v="1899-12-30T13:30:00"/>
        <d v="1899-12-30T17:45:00"/>
        <d v="1899-12-30T12:30:00"/>
        <d v="1899-12-30T17:00:00"/>
        <d v="1899-12-30T16:00:00"/>
        <d v="1899-12-30T14:00:00"/>
        <d v="1899-12-30T15:00:00"/>
        <d v="1899-12-30T2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">
  <r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0"/>
    <x v="0"/>
    <x v="1"/>
    <x v="1"/>
    <x v="1"/>
    <x v="1"/>
    <x v="0"/>
    <x v="1"/>
    <x v="0"/>
    <x v="1"/>
    <x v="1"/>
  </r>
  <r>
    <x v="1"/>
    <x v="2"/>
    <x v="2"/>
    <x v="1"/>
    <x v="0"/>
    <x v="0"/>
    <x v="2"/>
    <x v="0"/>
    <x v="2"/>
    <x v="0"/>
    <x v="1"/>
    <x v="0"/>
    <x v="2"/>
    <x v="2"/>
  </r>
  <r>
    <x v="2"/>
    <x v="1"/>
    <x v="3"/>
    <x v="0"/>
    <x v="0"/>
    <x v="2"/>
    <x v="1"/>
    <x v="1"/>
    <x v="1"/>
    <x v="0"/>
    <x v="1"/>
    <x v="0"/>
    <x v="1"/>
    <x v="1"/>
  </r>
  <r>
    <x v="2"/>
    <x v="0"/>
    <x v="4"/>
    <x v="0"/>
    <x v="0"/>
    <x v="0"/>
    <x v="3"/>
    <x v="0"/>
    <x v="0"/>
    <x v="0"/>
    <x v="1"/>
    <x v="0"/>
    <x v="0"/>
    <x v="0"/>
  </r>
  <r>
    <x v="3"/>
    <x v="3"/>
    <x v="5"/>
    <x v="0"/>
    <x v="0"/>
    <x v="0"/>
    <x v="4"/>
    <x v="0"/>
    <x v="0"/>
    <x v="0"/>
    <x v="1"/>
    <x v="0"/>
    <x v="0"/>
    <x v="0"/>
  </r>
  <r>
    <x v="3"/>
    <x v="2"/>
    <x v="6"/>
    <x v="2"/>
    <x v="0"/>
    <x v="3"/>
    <x v="1"/>
    <x v="1"/>
    <x v="1"/>
    <x v="0"/>
    <x v="1"/>
    <x v="0"/>
    <x v="3"/>
    <x v="3"/>
  </r>
  <r>
    <x v="4"/>
    <x v="3"/>
    <x v="7"/>
    <x v="0"/>
    <x v="0"/>
    <x v="0"/>
    <x v="5"/>
    <x v="0"/>
    <x v="0"/>
    <x v="0"/>
    <x v="1"/>
    <x v="0"/>
    <x v="0"/>
    <x v="0"/>
  </r>
  <r>
    <x v="5"/>
    <x v="1"/>
    <x v="8"/>
    <x v="0"/>
    <x v="0"/>
    <x v="4"/>
    <x v="1"/>
    <x v="1"/>
    <x v="1"/>
    <x v="0"/>
    <x v="1"/>
    <x v="0"/>
    <x v="1"/>
    <x v="1"/>
  </r>
  <r>
    <x v="5"/>
    <x v="0"/>
    <x v="9"/>
    <x v="0"/>
    <x v="0"/>
    <x v="5"/>
    <x v="1"/>
    <x v="1"/>
    <x v="1"/>
    <x v="0"/>
    <x v="1"/>
    <x v="0"/>
    <x v="1"/>
    <x v="1"/>
  </r>
  <r>
    <x v="6"/>
    <x v="1"/>
    <x v="10"/>
    <x v="0"/>
    <x v="0"/>
    <x v="0"/>
    <x v="6"/>
    <x v="0"/>
    <x v="0"/>
    <x v="0"/>
    <x v="1"/>
    <x v="0"/>
    <x v="0"/>
    <x v="0"/>
  </r>
  <r>
    <x v="6"/>
    <x v="0"/>
    <x v="11"/>
    <x v="0"/>
    <x v="0"/>
    <x v="6"/>
    <x v="1"/>
    <x v="1"/>
    <x v="1"/>
    <x v="0"/>
    <x v="1"/>
    <x v="0"/>
    <x v="1"/>
    <x v="1"/>
  </r>
  <r>
    <x v="7"/>
    <x v="3"/>
    <x v="12"/>
    <x v="0"/>
    <x v="0"/>
    <x v="7"/>
    <x v="1"/>
    <x v="1"/>
    <x v="1"/>
    <x v="0"/>
    <x v="1"/>
    <x v="0"/>
    <x v="1"/>
    <x v="1"/>
  </r>
  <r>
    <x v="7"/>
    <x v="2"/>
    <x v="13"/>
    <x v="3"/>
    <x v="0"/>
    <x v="0"/>
    <x v="7"/>
    <x v="0"/>
    <x v="2"/>
    <x v="0"/>
    <x v="1"/>
    <x v="0"/>
    <x v="4"/>
    <x v="4"/>
  </r>
  <r>
    <x v="8"/>
    <x v="3"/>
    <x v="14"/>
    <x v="0"/>
    <x v="0"/>
    <x v="8"/>
    <x v="1"/>
    <x v="1"/>
    <x v="1"/>
    <x v="0"/>
    <x v="1"/>
    <x v="0"/>
    <x v="1"/>
    <x v="1"/>
  </r>
  <r>
    <x v="8"/>
    <x v="0"/>
    <x v="15"/>
    <x v="0"/>
    <x v="0"/>
    <x v="0"/>
    <x v="8"/>
    <x v="0"/>
    <x v="0"/>
    <x v="0"/>
    <x v="1"/>
    <x v="0"/>
    <x v="0"/>
    <x v="0"/>
  </r>
  <r>
    <x v="9"/>
    <x v="4"/>
    <x v="16"/>
    <x v="3"/>
    <x v="0"/>
    <x v="9"/>
    <x v="1"/>
    <x v="1"/>
    <x v="1"/>
    <x v="0"/>
    <x v="1"/>
    <x v="0"/>
    <x v="0"/>
    <x v="0"/>
  </r>
  <r>
    <x v="9"/>
    <x v="2"/>
    <x v="17"/>
    <x v="1"/>
    <x v="0"/>
    <x v="0"/>
    <x v="9"/>
    <x v="0"/>
    <x v="0"/>
    <x v="0"/>
    <x v="1"/>
    <x v="0"/>
    <x v="2"/>
    <x v="2"/>
  </r>
  <r>
    <x v="10"/>
    <x v="2"/>
    <x v="18"/>
    <x v="2"/>
    <x v="0"/>
    <x v="10"/>
    <x v="1"/>
    <x v="1"/>
    <x v="1"/>
    <x v="0"/>
    <x v="1"/>
    <x v="0"/>
    <x v="3"/>
    <x v="3"/>
  </r>
  <r>
    <x v="11"/>
    <x v="3"/>
    <x v="19"/>
    <x v="0"/>
    <x v="0"/>
    <x v="0"/>
    <x v="10"/>
    <x v="0"/>
    <x v="0"/>
    <x v="0"/>
    <x v="1"/>
    <x v="0"/>
    <x v="0"/>
    <x v="0"/>
  </r>
  <r>
    <x v="11"/>
    <x v="0"/>
    <x v="20"/>
    <x v="0"/>
    <x v="0"/>
    <x v="0"/>
    <x v="11"/>
    <x v="0"/>
    <x v="3"/>
    <x v="0"/>
    <x v="1"/>
    <x v="0"/>
    <x v="0"/>
    <x v="0"/>
  </r>
  <r>
    <x v="12"/>
    <x v="0"/>
    <x v="21"/>
    <x v="0"/>
    <x v="0"/>
    <x v="11"/>
    <x v="1"/>
    <x v="1"/>
    <x v="1"/>
    <x v="0"/>
    <x v="1"/>
    <x v="0"/>
    <x v="1"/>
    <x v="1"/>
  </r>
  <r>
    <x v="13"/>
    <x v="1"/>
    <x v="22"/>
    <x v="0"/>
    <x v="0"/>
    <x v="0"/>
    <x v="12"/>
    <x v="0"/>
    <x v="0"/>
    <x v="0"/>
    <x v="1"/>
    <x v="0"/>
    <x v="0"/>
    <x v="0"/>
  </r>
  <r>
    <x v="13"/>
    <x v="0"/>
    <x v="23"/>
    <x v="0"/>
    <x v="0"/>
    <x v="12"/>
    <x v="1"/>
    <x v="1"/>
    <x v="1"/>
    <x v="0"/>
    <x v="1"/>
    <x v="0"/>
    <x v="1"/>
    <x v="1"/>
  </r>
  <r>
    <x v="14"/>
    <x v="1"/>
    <x v="24"/>
    <x v="0"/>
    <x v="0"/>
    <x v="0"/>
    <x v="13"/>
    <x v="0"/>
    <x v="0"/>
    <x v="0"/>
    <x v="1"/>
    <x v="0"/>
    <x v="0"/>
    <x v="0"/>
  </r>
  <r>
    <x v="14"/>
    <x v="0"/>
    <x v="25"/>
    <x v="0"/>
    <x v="0"/>
    <x v="13"/>
    <x v="1"/>
    <x v="1"/>
    <x v="1"/>
    <x v="0"/>
    <x v="1"/>
    <x v="0"/>
    <x v="1"/>
    <x v="1"/>
  </r>
  <r>
    <x v="15"/>
    <x v="5"/>
    <x v="26"/>
    <x v="0"/>
    <x v="0"/>
    <x v="0"/>
    <x v="14"/>
    <x v="0"/>
    <x v="3"/>
    <x v="0"/>
    <x v="1"/>
    <x v="0"/>
    <x v="0"/>
    <x v="0"/>
  </r>
  <r>
    <x v="15"/>
    <x v="6"/>
    <x v="26"/>
    <x v="0"/>
    <x v="0"/>
    <x v="14"/>
    <x v="15"/>
    <x v="0"/>
    <x v="3"/>
    <x v="0"/>
    <x v="1"/>
    <x v="0"/>
    <x v="0"/>
    <x v="0"/>
  </r>
  <r>
    <x v="15"/>
    <x v="7"/>
    <x v="26"/>
    <x v="0"/>
    <x v="0"/>
    <x v="0"/>
    <x v="16"/>
    <x v="0"/>
    <x v="3"/>
    <x v="0"/>
    <x v="1"/>
    <x v="0"/>
    <x v="0"/>
    <x v="0"/>
  </r>
  <r>
    <x v="16"/>
    <x v="5"/>
    <x v="26"/>
    <x v="0"/>
    <x v="0"/>
    <x v="0"/>
    <x v="17"/>
    <x v="0"/>
    <x v="3"/>
    <x v="0"/>
    <x v="1"/>
    <x v="0"/>
    <x v="0"/>
    <x v="0"/>
  </r>
  <r>
    <x v="16"/>
    <x v="6"/>
    <x v="26"/>
    <x v="0"/>
    <x v="0"/>
    <x v="14"/>
    <x v="15"/>
    <x v="0"/>
    <x v="3"/>
    <x v="0"/>
    <x v="1"/>
    <x v="0"/>
    <x v="0"/>
    <x v="0"/>
  </r>
  <r>
    <x v="16"/>
    <x v="7"/>
    <x v="26"/>
    <x v="0"/>
    <x v="0"/>
    <x v="0"/>
    <x v="18"/>
    <x v="0"/>
    <x v="3"/>
    <x v="0"/>
    <x v="1"/>
    <x v="0"/>
    <x v="0"/>
    <x v="0"/>
  </r>
  <r>
    <x v="17"/>
    <x v="5"/>
    <x v="26"/>
    <x v="0"/>
    <x v="0"/>
    <x v="14"/>
    <x v="15"/>
    <x v="0"/>
    <x v="3"/>
    <x v="0"/>
    <x v="1"/>
    <x v="0"/>
    <x v="0"/>
    <x v="0"/>
  </r>
  <r>
    <x v="17"/>
    <x v="6"/>
    <x v="26"/>
    <x v="0"/>
    <x v="0"/>
    <x v="0"/>
    <x v="19"/>
    <x v="0"/>
    <x v="3"/>
    <x v="0"/>
    <x v="1"/>
    <x v="0"/>
    <x v="0"/>
    <x v="0"/>
  </r>
  <r>
    <x v="4"/>
    <x v="0"/>
    <x v="27"/>
    <x v="4"/>
    <x v="1"/>
    <x v="15"/>
    <x v="11"/>
    <x v="2"/>
    <x v="1"/>
    <x v="1"/>
    <x v="2"/>
    <x v="1"/>
    <x v="5"/>
    <x v="5"/>
  </r>
  <r>
    <x v="8"/>
    <x v="2"/>
    <x v="28"/>
    <x v="5"/>
    <x v="1"/>
    <x v="15"/>
    <x v="20"/>
    <x v="2"/>
    <x v="1"/>
    <x v="1"/>
    <x v="2"/>
    <x v="1"/>
    <x v="6"/>
    <x v="6"/>
  </r>
  <r>
    <x v="11"/>
    <x v="8"/>
    <x v="29"/>
    <x v="6"/>
    <x v="1"/>
    <x v="15"/>
    <x v="6"/>
    <x v="2"/>
    <x v="1"/>
    <x v="1"/>
    <x v="2"/>
    <x v="1"/>
    <x v="7"/>
    <x v="7"/>
  </r>
  <r>
    <x v="14"/>
    <x v="2"/>
    <x v="30"/>
    <x v="7"/>
    <x v="1"/>
    <x v="15"/>
    <x v="21"/>
    <x v="2"/>
    <x v="1"/>
    <x v="1"/>
    <x v="2"/>
    <x v="1"/>
    <x v="8"/>
    <x v="8"/>
  </r>
  <r>
    <x v="18"/>
    <x v="0"/>
    <x v="31"/>
    <x v="8"/>
    <x v="1"/>
    <x v="16"/>
    <x v="22"/>
    <x v="0"/>
    <x v="1"/>
    <x v="1"/>
    <x v="2"/>
    <x v="0"/>
    <x v="9"/>
    <x v="9"/>
  </r>
  <r>
    <x v="18"/>
    <x v="0"/>
    <x v="31"/>
    <x v="9"/>
    <x v="1"/>
    <x v="16"/>
    <x v="22"/>
    <x v="0"/>
    <x v="1"/>
    <x v="1"/>
    <x v="2"/>
    <x v="0"/>
    <x v="10"/>
    <x v="10"/>
  </r>
  <r>
    <x v="18"/>
    <x v="2"/>
    <x v="32"/>
    <x v="8"/>
    <x v="1"/>
    <x v="16"/>
    <x v="22"/>
    <x v="0"/>
    <x v="1"/>
    <x v="1"/>
    <x v="2"/>
    <x v="0"/>
    <x v="9"/>
    <x v="9"/>
  </r>
  <r>
    <x v="18"/>
    <x v="2"/>
    <x v="32"/>
    <x v="9"/>
    <x v="1"/>
    <x v="16"/>
    <x v="22"/>
    <x v="0"/>
    <x v="1"/>
    <x v="1"/>
    <x v="2"/>
    <x v="0"/>
    <x v="10"/>
    <x v="10"/>
  </r>
  <r>
    <x v="18"/>
    <x v="8"/>
    <x v="33"/>
    <x v="8"/>
    <x v="1"/>
    <x v="16"/>
    <x v="22"/>
    <x v="0"/>
    <x v="1"/>
    <x v="1"/>
    <x v="2"/>
    <x v="0"/>
    <x v="9"/>
    <x v="9"/>
  </r>
  <r>
    <x v="18"/>
    <x v="8"/>
    <x v="33"/>
    <x v="9"/>
    <x v="1"/>
    <x v="16"/>
    <x v="22"/>
    <x v="0"/>
    <x v="1"/>
    <x v="1"/>
    <x v="2"/>
    <x v="0"/>
    <x v="10"/>
    <x v="10"/>
  </r>
  <r>
    <x v="5"/>
    <x v="2"/>
    <x v="34"/>
    <x v="10"/>
    <x v="2"/>
    <x v="0"/>
    <x v="15"/>
    <x v="3"/>
    <x v="4"/>
    <x v="1"/>
    <x v="2"/>
    <x v="2"/>
    <x v="11"/>
    <x v="7"/>
  </r>
  <r>
    <x v="5"/>
    <x v="2"/>
    <x v="34"/>
    <x v="11"/>
    <x v="2"/>
    <x v="0"/>
    <x v="15"/>
    <x v="3"/>
    <x v="4"/>
    <x v="1"/>
    <x v="2"/>
    <x v="2"/>
    <x v="12"/>
    <x v="11"/>
  </r>
  <r>
    <x v="5"/>
    <x v="8"/>
    <x v="35"/>
    <x v="10"/>
    <x v="2"/>
    <x v="0"/>
    <x v="15"/>
    <x v="3"/>
    <x v="4"/>
    <x v="1"/>
    <x v="2"/>
    <x v="2"/>
    <x v="11"/>
    <x v="7"/>
  </r>
  <r>
    <x v="5"/>
    <x v="8"/>
    <x v="35"/>
    <x v="11"/>
    <x v="2"/>
    <x v="0"/>
    <x v="15"/>
    <x v="3"/>
    <x v="4"/>
    <x v="1"/>
    <x v="2"/>
    <x v="2"/>
    <x v="12"/>
    <x v="11"/>
  </r>
  <r>
    <x v="6"/>
    <x v="2"/>
    <x v="36"/>
    <x v="10"/>
    <x v="2"/>
    <x v="0"/>
    <x v="15"/>
    <x v="3"/>
    <x v="4"/>
    <x v="1"/>
    <x v="2"/>
    <x v="2"/>
    <x v="11"/>
    <x v="7"/>
  </r>
  <r>
    <x v="6"/>
    <x v="2"/>
    <x v="36"/>
    <x v="11"/>
    <x v="2"/>
    <x v="0"/>
    <x v="15"/>
    <x v="3"/>
    <x v="4"/>
    <x v="1"/>
    <x v="2"/>
    <x v="2"/>
    <x v="12"/>
    <x v="11"/>
  </r>
  <r>
    <x v="6"/>
    <x v="8"/>
    <x v="37"/>
    <x v="10"/>
    <x v="2"/>
    <x v="0"/>
    <x v="15"/>
    <x v="3"/>
    <x v="4"/>
    <x v="1"/>
    <x v="2"/>
    <x v="2"/>
    <x v="11"/>
    <x v="7"/>
  </r>
  <r>
    <x v="6"/>
    <x v="8"/>
    <x v="37"/>
    <x v="11"/>
    <x v="2"/>
    <x v="0"/>
    <x v="15"/>
    <x v="3"/>
    <x v="4"/>
    <x v="1"/>
    <x v="2"/>
    <x v="2"/>
    <x v="12"/>
    <x v="11"/>
  </r>
  <r>
    <x v="7"/>
    <x v="2"/>
    <x v="13"/>
    <x v="10"/>
    <x v="2"/>
    <x v="0"/>
    <x v="15"/>
    <x v="3"/>
    <x v="4"/>
    <x v="1"/>
    <x v="2"/>
    <x v="2"/>
    <x v="11"/>
    <x v="7"/>
  </r>
  <r>
    <x v="7"/>
    <x v="2"/>
    <x v="13"/>
    <x v="11"/>
    <x v="2"/>
    <x v="0"/>
    <x v="15"/>
    <x v="3"/>
    <x v="4"/>
    <x v="1"/>
    <x v="2"/>
    <x v="2"/>
    <x v="12"/>
    <x v="11"/>
  </r>
  <r>
    <x v="7"/>
    <x v="8"/>
    <x v="38"/>
    <x v="10"/>
    <x v="2"/>
    <x v="0"/>
    <x v="15"/>
    <x v="3"/>
    <x v="4"/>
    <x v="1"/>
    <x v="2"/>
    <x v="2"/>
    <x v="11"/>
    <x v="7"/>
  </r>
  <r>
    <x v="7"/>
    <x v="8"/>
    <x v="38"/>
    <x v="11"/>
    <x v="2"/>
    <x v="0"/>
    <x v="15"/>
    <x v="3"/>
    <x v="4"/>
    <x v="1"/>
    <x v="2"/>
    <x v="2"/>
    <x v="12"/>
    <x v="11"/>
  </r>
  <r>
    <x v="8"/>
    <x v="2"/>
    <x v="28"/>
    <x v="8"/>
    <x v="2"/>
    <x v="0"/>
    <x v="15"/>
    <x v="3"/>
    <x v="4"/>
    <x v="1"/>
    <x v="2"/>
    <x v="3"/>
    <x v="13"/>
    <x v="7"/>
  </r>
  <r>
    <x v="8"/>
    <x v="2"/>
    <x v="28"/>
    <x v="11"/>
    <x v="2"/>
    <x v="0"/>
    <x v="15"/>
    <x v="3"/>
    <x v="4"/>
    <x v="1"/>
    <x v="2"/>
    <x v="3"/>
    <x v="12"/>
    <x v="10"/>
  </r>
  <r>
    <x v="8"/>
    <x v="8"/>
    <x v="39"/>
    <x v="10"/>
    <x v="2"/>
    <x v="0"/>
    <x v="15"/>
    <x v="3"/>
    <x v="4"/>
    <x v="1"/>
    <x v="2"/>
    <x v="4"/>
    <x v="11"/>
    <x v="12"/>
  </r>
  <r>
    <x v="8"/>
    <x v="8"/>
    <x v="39"/>
    <x v="12"/>
    <x v="2"/>
    <x v="0"/>
    <x v="15"/>
    <x v="3"/>
    <x v="4"/>
    <x v="1"/>
    <x v="2"/>
    <x v="4"/>
    <x v="14"/>
    <x v="10"/>
  </r>
  <r>
    <x v="19"/>
    <x v="9"/>
    <x v="40"/>
    <x v="8"/>
    <x v="2"/>
    <x v="0"/>
    <x v="15"/>
    <x v="4"/>
    <x v="4"/>
    <x v="1"/>
    <x v="2"/>
    <x v="2"/>
    <x v="13"/>
    <x v="9"/>
  </r>
  <r>
    <x v="19"/>
    <x v="9"/>
    <x v="40"/>
    <x v="13"/>
    <x v="2"/>
    <x v="0"/>
    <x v="15"/>
    <x v="4"/>
    <x v="4"/>
    <x v="1"/>
    <x v="2"/>
    <x v="2"/>
    <x v="10"/>
    <x v="13"/>
  </r>
  <r>
    <x v="20"/>
    <x v="10"/>
    <x v="41"/>
    <x v="14"/>
    <x v="2"/>
    <x v="0"/>
    <x v="15"/>
    <x v="5"/>
    <x v="0"/>
    <x v="1"/>
    <x v="2"/>
    <x v="0"/>
    <x v="15"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B85710-FDBE-4625-885F-FA3715B6A1C4}" name="PivotTable3" cacheId="0" applyNumberFormats="0" applyBorderFormats="0" applyFontFormats="0" applyPatternFormats="0" applyAlignmentFormats="0" applyWidthHeightFormats="1" dataCaption="Values" updatedVersion="8" minRefreshableVersion="3" showDrill="0" rowGrandTotals="0" colGrandTotals="0" itemPrintTitles="1" createdVersion="8" indent="0" compact="0" compactData="0" multipleFieldFilters="0">
  <location ref="P3:BJ16" firstHeaderRow="1" firstDataRow="14" firstDataCol="0" rowPageCount="1" colPageCount="1"/>
  <pivotFields count="14">
    <pivotField axis="axisCol" compact="0" outline="0" subtotalTop="0" showAll="0" defaultSubtotal="0">
      <items count="21">
        <item x="0"/>
        <item x="1"/>
        <item x="2"/>
        <item x="3"/>
        <item x="4"/>
        <item x="5"/>
        <item x="6"/>
        <item x="19"/>
        <item x="7"/>
        <item x="8"/>
        <item x="9"/>
        <item x="10"/>
        <item x="20"/>
        <item x="11"/>
        <item x="12"/>
        <item x="13"/>
        <item x="14"/>
        <item x="15"/>
        <item x="16"/>
        <item x="17"/>
        <item x="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11">
        <item x="1"/>
        <item x="3"/>
        <item x="4"/>
        <item x="0"/>
        <item x="2"/>
        <item x="8"/>
        <item x="5"/>
        <item x="6"/>
        <item x="7"/>
        <item x="10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numFmtId="16" outline="0" showAll="0" sortType="ascending" defaultSubtotal="0">
      <items count="42">
        <item x="26"/>
        <item x="40"/>
        <item x="41"/>
        <item x="0"/>
        <item x="1"/>
        <item x="2"/>
        <item x="3"/>
        <item x="4"/>
        <item x="5"/>
        <item x="6"/>
        <item x="7"/>
        <item x="27"/>
        <item x="8"/>
        <item x="9"/>
        <item x="34"/>
        <item x="35"/>
        <item x="10"/>
        <item x="11"/>
        <item x="36"/>
        <item x="37"/>
        <item x="12"/>
        <item x="13"/>
        <item x="38"/>
        <item x="14"/>
        <item x="15"/>
        <item x="28"/>
        <item x="39"/>
        <item x="16"/>
        <item x="17"/>
        <item x="18"/>
        <item x="19"/>
        <item x="20"/>
        <item x="29"/>
        <item x="21"/>
        <item x="22"/>
        <item x="23"/>
        <item x="24"/>
        <item x="25"/>
        <item x="30"/>
        <item x="31"/>
        <item x="32"/>
        <item x="3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numFmtId="164" outline="0" showAll="0" defaultSubtotal="0">
      <items count="15">
        <item x="2"/>
        <item x="10"/>
        <item x="0"/>
        <item x="14"/>
        <item x="11"/>
        <item x="1"/>
        <item x="8"/>
        <item x="13"/>
        <item x="3"/>
        <item x="9"/>
        <item x="12"/>
        <item x="4"/>
        <item x="5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ubtotalTop="0" showAll="0" defaultSubtotal="0">
      <items count="3">
        <item x="1"/>
        <item n=" "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defaultSubtotal="0">
      <items count="17">
        <item x="0"/>
        <item x="15"/>
        <item h="1" x="8"/>
        <item h="1" x="1"/>
        <item h="1" x="2"/>
        <item h="1" x="3"/>
        <item h="1" x="4"/>
        <item h="1" x="5"/>
        <item h="1" x="6"/>
        <item h="1" x="7"/>
        <item h="1" x="9"/>
        <item h="1" x="10"/>
        <item h="1" x="11"/>
        <item h="1" x="12"/>
        <item h="1" x="13"/>
        <item x="16"/>
        <item h="1"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23">
        <item x="1"/>
        <item n=" " x="15"/>
        <item x="22"/>
        <item x="0"/>
        <item x="2"/>
        <item x="3"/>
        <item x="4"/>
        <item n="Broberg/_x000a_Söderhamn" x="5"/>
        <item x="6"/>
        <item x="7"/>
        <item n="Åby/_x000a_Tjureda" x="8"/>
        <item x="9"/>
        <item x="10"/>
        <item x="11"/>
        <item x="12"/>
        <item x="13"/>
        <item x="20"/>
        <item x="21"/>
        <item x="14"/>
        <item x="16"/>
        <item x="17"/>
        <item x="18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ubtotalTop="0" showAll="0" defaultSubtotal="0">
      <items count="6">
        <item x="4"/>
        <item n="Etage - _x000a_Bingolotter" x="3"/>
        <item x="5"/>
        <item n="Kiosk/_x000a_Maskot/_x000a_Bollservice" x="0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ubtotalTop="0" showAll="0" defaultSubtotal="0">
      <items count="5">
        <item x="3"/>
        <item x="4"/>
        <item x="0"/>
        <item n=" "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ubtotalTop="0" showAll="0" defaultSubtotal="0">
      <items count="2">
        <item x="0"/>
        <item n=" 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ubtotalTop="0" showAll="0" defaultSubtotal="0">
      <items count="3">
        <item n=" "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numFmtId="20" outline="0" subtotalTop="0" showAll="0" defaultSubtotal="0">
      <items count="5">
        <item x="0"/>
        <item x="2"/>
        <item x="1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numFmtId="164" outline="0" subtotalTop="0" showAll="0" defaultSubtotal="0">
      <items count="16">
        <item x="11"/>
        <item x="4"/>
        <item x="3"/>
        <item x="0"/>
        <item x="15"/>
        <item x="12"/>
        <item x="1"/>
        <item x="2"/>
        <item x="13"/>
        <item x="10"/>
        <item x="9"/>
        <item x="14"/>
        <item x="5"/>
        <item x="6"/>
        <item x="7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numFmtId="164" outline="0" subtotalTop="0" showAll="0" defaultSubtotal="0">
      <items count="15">
        <item x="7"/>
        <item x="4"/>
        <item x="0"/>
        <item x="11"/>
        <item x="14"/>
        <item x="1"/>
        <item x="2"/>
        <item x="3"/>
        <item x="9"/>
        <item x="13"/>
        <item x="10"/>
        <item x="12"/>
        <item x="5"/>
        <item x="6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Items count="1">
    <i/>
  </rowItems>
  <colFields count="13">
    <field x="0"/>
    <field x="2"/>
    <field x="1"/>
    <field x="4"/>
    <field x="6"/>
    <field x="7"/>
    <field x="3"/>
    <field x="12"/>
    <field x="13"/>
    <field x="11"/>
    <field x="8"/>
    <field x="9"/>
    <field x="10"/>
  </colFields>
  <colItems count="47">
    <i>
      <x/>
      <x v="3"/>
      <x v="3"/>
      <x v="2"/>
      <x v="3"/>
      <x v="3"/>
      <x v="2"/>
      <x v="3"/>
      <x v="2"/>
      <x/>
      <x v="2"/>
      <x/>
      <x v="2"/>
    </i>
    <i>
      <x v="1"/>
      <x v="5"/>
      <x v="4"/>
      <x v="2"/>
      <x v="4"/>
      <x v="3"/>
      <x v="5"/>
      <x v="7"/>
      <x v="6"/>
      <x/>
      <x v="4"/>
      <x/>
      <x v="1"/>
    </i>
    <i>
      <x v="2"/>
      <x v="7"/>
      <x v="3"/>
      <x v="2"/>
      <x v="5"/>
      <x v="3"/>
      <x v="2"/>
      <x v="3"/>
      <x v="2"/>
      <x/>
      <x v="2"/>
      <x/>
      <x v="1"/>
    </i>
    <i>
      <x v="3"/>
      <x v="8"/>
      <x v="1"/>
      <x v="2"/>
      <x v="6"/>
      <x v="3"/>
      <x v="2"/>
      <x v="3"/>
      <x v="2"/>
      <x/>
      <x v="2"/>
      <x/>
      <x v="1"/>
    </i>
    <i>
      <x v="4"/>
      <x v="10"/>
      <x v="1"/>
      <x v="2"/>
      <x v="7"/>
      <x v="3"/>
      <x v="2"/>
      <x v="3"/>
      <x v="2"/>
      <x/>
      <x v="2"/>
      <x/>
      <x v="1"/>
    </i>
    <i r="1">
      <x v="11"/>
      <x v="3"/>
      <x/>
      <x v="13"/>
      <x v="4"/>
      <x v="11"/>
      <x v="12"/>
      <x v="12"/>
      <x v="2"/>
      <x v="3"/>
      <x v="1"/>
      <x/>
    </i>
    <i>
      <x v="5"/>
      <x v="14"/>
      <x v="4"/>
      <x v="1"/>
      <x v="1"/>
      <x v="1"/>
      <x v="1"/>
      <x/>
      <x/>
      <x v="1"/>
      <x v="1"/>
      <x v="1"/>
      <x/>
    </i>
    <i r="6">
      <x v="4"/>
      <x v="5"/>
      <x v="3"/>
      <x v="1"/>
      <x v="1"/>
      <x v="1"/>
      <x/>
    </i>
    <i r="1">
      <x v="15"/>
      <x v="5"/>
      <x v="1"/>
      <x v="1"/>
      <x v="1"/>
      <x v="1"/>
      <x/>
      <x/>
      <x v="1"/>
      <x v="1"/>
      <x v="1"/>
      <x/>
    </i>
    <i r="6">
      <x v="4"/>
      <x v="5"/>
      <x v="3"/>
      <x v="1"/>
      <x v="1"/>
      <x v="1"/>
      <x/>
    </i>
    <i>
      <x v="6"/>
      <x v="16"/>
      <x/>
      <x v="2"/>
      <x v="8"/>
      <x v="3"/>
      <x v="2"/>
      <x v="3"/>
      <x v="2"/>
      <x/>
      <x v="2"/>
      <x/>
      <x v="1"/>
    </i>
    <i r="1">
      <x v="18"/>
      <x v="4"/>
      <x v="1"/>
      <x v="1"/>
      <x v="1"/>
      <x v="1"/>
      <x/>
      <x/>
      <x v="1"/>
      <x v="1"/>
      <x v="1"/>
      <x/>
    </i>
    <i r="6">
      <x v="4"/>
      <x v="5"/>
      <x v="3"/>
      <x v="1"/>
      <x v="1"/>
      <x v="1"/>
      <x/>
    </i>
    <i r="1">
      <x v="19"/>
      <x v="5"/>
      <x v="1"/>
      <x v="1"/>
      <x v="1"/>
      <x v="1"/>
      <x/>
      <x/>
      <x v="1"/>
      <x v="1"/>
      <x v="1"/>
      <x/>
    </i>
    <i r="6">
      <x v="4"/>
      <x v="5"/>
      <x v="3"/>
      <x v="1"/>
      <x v="1"/>
      <x v="1"/>
      <x/>
    </i>
    <i>
      <x v="7"/>
      <x v="1"/>
      <x v="10"/>
      <x v="1"/>
      <x v="1"/>
      <x/>
      <x v="6"/>
      <x v="8"/>
      <x v="8"/>
      <x v="1"/>
      <x v="1"/>
      <x v="1"/>
      <x/>
    </i>
    <i r="6">
      <x v="7"/>
      <x v="9"/>
      <x v="9"/>
      <x v="1"/>
      <x v="1"/>
      <x v="1"/>
      <x/>
    </i>
    <i>
      <x v="8"/>
      <x v="21"/>
      <x v="4"/>
      <x v="1"/>
      <x v="1"/>
      <x v="1"/>
      <x v="1"/>
      <x/>
      <x/>
      <x v="1"/>
      <x v="1"/>
      <x v="1"/>
      <x/>
    </i>
    <i r="6">
      <x v="4"/>
      <x v="5"/>
      <x v="3"/>
      <x v="1"/>
      <x v="1"/>
      <x v="1"/>
      <x/>
    </i>
    <i r="3">
      <x v="2"/>
      <x v="9"/>
      <x v="3"/>
      <x v="8"/>
      <x v="1"/>
      <x v="1"/>
      <x/>
      <x v="4"/>
      <x/>
      <x v="1"/>
    </i>
    <i r="1">
      <x v="22"/>
      <x v="5"/>
      <x v="1"/>
      <x v="1"/>
      <x v="1"/>
      <x v="1"/>
      <x/>
      <x/>
      <x v="1"/>
      <x v="1"/>
      <x v="1"/>
      <x/>
    </i>
    <i r="6">
      <x v="4"/>
      <x v="5"/>
      <x v="3"/>
      <x v="1"/>
      <x v="1"/>
      <x v="1"/>
      <x/>
    </i>
    <i>
      <x v="9"/>
      <x v="24"/>
      <x v="3"/>
      <x v="2"/>
      <x v="10"/>
      <x v="3"/>
      <x v="2"/>
      <x v="3"/>
      <x v="2"/>
      <x/>
      <x v="2"/>
      <x/>
      <x v="1"/>
    </i>
    <i r="1">
      <x v="25"/>
      <x v="4"/>
      <x/>
      <x v="16"/>
      <x v="4"/>
      <x v="12"/>
      <x v="13"/>
      <x v="13"/>
      <x v="2"/>
      <x v="3"/>
      <x v="1"/>
      <x/>
    </i>
    <i r="3">
      <x v="1"/>
      <x v="1"/>
      <x v="1"/>
      <x v="4"/>
      <x v="5"/>
      <x v="10"/>
      <x v="3"/>
      <x v="1"/>
      <x v="1"/>
      <x/>
    </i>
    <i r="6">
      <x v="6"/>
      <x v="8"/>
      <x/>
      <x v="3"/>
      <x v="1"/>
      <x v="1"/>
      <x/>
    </i>
    <i r="1">
      <x v="26"/>
      <x v="5"/>
      <x v="1"/>
      <x v="1"/>
      <x v="1"/>
      <x v="1"/>
      <x/>
      <x v="11"/>
      <x v="4"/>
      <x v="1"/>
      <x v="1"/>
      <x/>
    </i>
    <i r="6">
      <x v="10"/>
      <x v="11"/>
      <x v="10"/>
      <x v="4"/>
      <x v="1"/>
      <x v="1"/>
      <x/>
    </i>
    <i>
      <x v="10"/>
      <x v="28"/>
      <x v="4"/>
      <x v="2"/>
      <x v="11"/>
      <x v="3"/>
      <x v="5"/>
      <x v="7"/>
      <x v="6"/>
      <x/>
      <x v="2"/>
      <x/>
      <x v="1"/>
    </i>
    <i>
      <x v="12"/>
      <x v="2"/>
      <x v="9"/>
      <x v="1"/>
      <x v="1"/>
      <x v="2"/>
      <x v="3"/>
      <x v="4"/>
      <x v="4"/>
      <x/>
      <x v="2"/>
      <x v="1"/>
      <x/>
    </i>
    <i>
      <x v="13"/>
      <x v="30"/>
      <x v="1"/>
      <x v="2"/>
      <x v="12"/>
      <x v="3"/>
      <x v="2"/>
      <x v="3"/>
      <x v="2"/>
      <x/>
      <x v="2"/>
      <x/>
      <x v="1"/>
    </i>
    <i r="1">
      <x v="31"/>
      <x v="3"/>
      <x v="2"/>
      <x v="13"/>
      <x v="3"/>
      <x v="2"/>
      <x v="3"/>
      <x v="2"/>
      <x/>
      <x/>
      <x/>
      <x v="1"/>
    </i>
    <i r="1">
      <x v="32"/>
      <x v="5"/>
      <x/>
      <x v="8"/>
      <x v="4"/>
      <x v="13"/>
      <x v="14"/>
      <x/>
      <x v="2"/>
      <x v="3"/>
      <x v="1"/>
      <x/>
    </i>
    <i>
      <x v="15"/>
      <x v="34"/>
      <x/>
      <x v="2"/>
      <x v="14"/>
      <x v="3"/>
      <x v="2"/>
      <x v="3"/>
      <x v="2"/>
      <x/>
      <x v="2"/>
      <x/>
      <x v="1"/>
    </i>
    <i>
      <x v="16"/>
      <x v="36"/>
      <x/>
      <x v="2"/>
      <x v="15"/>
      <x v="3"/>
      <x v="2"/>
      <x v="3"/>
      <x v="2"/>
      <x/>
      <x v="2"/>
      <x/>
      <x v="1"/>
    </i>
    <i r="1">
      <x v="38"/>
      <x v="4"/>
      <x/>
      <x v="17"/>
      <x v="4"/>
      <x v="14"/>
      <x v="15"/>
      <x v="14"/>
      <x v="2"/>
      <x v="3"/>
      <x v="1"/>
      <x/>
    </i>
    <i>
      <x v="17"/>
      <x/>
      <x v="6"/>
      <x v="2"/>
      <x v="18"/>
      <x v="3"/>
      <x v="2"/>
      <x v="3"/>
      <x v="2"/>
      <x/>
      <x/>
      <x/>
      <x v="1"/>
    </i>
    <i r="2">
      <x v="8"/>
      <x v="2"/>
      <x v="19"/>
      <x v="3"/>
      <x v="2"/>
      <x v="3"/>
      <x v="2"/>
      <x/>
      <x/>
      <x/>
      <x v="1"/>
    </i>
    <i>
      <x v="18"/>
      <x/>
      <x v="6"/>
      <x v="2"/>
      <x v="20"/>
      <x v="3"/>
      <x v="2"/>
      <x v="3"/>
      <x v="2"/>
      <x/>
      <x/>
      <x/>
      <x v="1"/>
    </i>
    <i r="2">
      <x v="8"/>
      <x v="2"/>
      <x v="21"/>
      <x v="3"/>
      <x v="2"/>
      <x v="3"/>
      <x v="2"/>
      <x/>
      <x/>
      <x/>
      <x v="1"/>
    </i>
    <i>
      <x v="19"/>
      <x/>
      <x v="7"/>
      <x v="2"/>
      <x v="22"/>
      <x v="3"/>
      <x v="2"/>
      <x v="3"/>
      <x v="2"/>
      <x/>
      <x/>
      <x/>
      <x v="1"/>
    </i>
    <i>
      <x v="20"/>
      <x v="39"/>
      <x v="3"/>
      <x/>
      <x v="2"/>
      <x v="3"/>
      <x v="6"/>
      <x v="10"/>
      <x v="8"/>
      <x/>
      <x v="3"/>
      <x v="1"/>
      <x/>
    </i>
    <i r="6">
      <x v="9"/>
      <x v="9"/>
      <x v="10"/>
      <x/>
      <x v="3"/>
      <x v="1"/>
      <x/>
    </i>
    <i r="1">
      <x v="40"/>
      <x v="4"/>
      <x/>
      <x v="2"/>
      <x v="3"/>
      <x v="6"/>
      <x v="10"/>
      <x v="8"/>
      <x/>
      <x v="3"/>
      <x v="1"/>
      <x/>
    </i>
    <i r="6">
      <x v="9"/>
      <x v="9"/>
      <x v="10"/>
      <x/>
      <x v="3"/>
      <x v="1"/>
      <x/>
    </i>
    <i r="1">
      <x v="41"/>
      <x v="5"/>
      <x/>
      <x v="2"/>
      <x v="3"/>
      <x v="6"/>
      <x v="10"/>
      <x v="8"/>
      <x/>
      <x v="3"/>
      <x v="1"/>
      <x/>
    </i>
    <i r="6">
      <x v="9"/>
      <x v="9"/>
      <x v="10"/>
      <x/>
      <x v="3"/>
      <x v="1"/>
      <x/>
    </i>
  </colItems>
  <pageFields count="1">
    <pageField fld="5" hier="-1"/>
  </pageFields>
  <formats count="1312">
    <format dxfId="1355">
      <pivotArea type="all" dataOnly="0" outline="0" fieldPosition="0"/>
    </format>
    <format dxfId="1354">
      <pivotArea field="2" type="button" dataOnly="0" labelOnly="1" outline="0" axis="axisCol" fieldPosition="1"/>
    </format>
    <format dxfId="1353">
      <pivotArea field="1" type="button" dataOnly="0" labelOnly="1" outline="0" axis="axisCol" fieldPosition="2"/>
    </format>
    <format dxfId="1352">
      <pivotArea field="6" type="button" dataOnly="0" labelOnly="1" outline="0" axis="axisCol" fieldPosition="4"/>
    </format>
    <format dxfId="1351">
      <pivotArea type="topRight" dataOnly="0" labelOnly="1" outline="0" fieldPosition="0"/>
    </format>
    <format dxfId="1350">
      <pivotArea type="all" dataOnly="0" outline="0" fieldPosition="0"/>
    </format>
    <format dxfId="1349">
      <pivotArea field="2" type="button" dataOnly="0" labelOnly="1" outline="0" axis="axisCol" fieldPosition="1"/>
    </format>
    <format dxfId="1348">
      <pivotArea field="1" type="button" dataOnly="0" labelOnly="1" outline="0" axis="axisCol" fieldPosition="2"/>
    </format>
    <format dxfId="1347">
      <pivotArea field="6" type="button" dataOnly="0" labelOnly="1" outline="0" axis="axisCol" fieldPosition="4"/>
    </format>
    <format dxfId="1346">
      <pivotArea field="7" type="button" dataOnly="0" labelOnly="1" outline="0" axis="axisCol" fieldPosition="5"/>
    </format>
    <format dxfId="1345">
      <pivotArea field="3" type="button" dataOnly="0" labelOnly="1" outline="0" axis="axisCol" fieldPosition="6"/>
    </format>
    <format dxfId="1344">
      <pivotArea field="12" type="button" dataOnly="0" labelOnly="1" outline="0" axis="axisCol" fieldPosition="7"/>
    </format>
    <format dxfId="1343">
      <pivotArea field="13" type="button" dataOnly="0" labelOnly="1" outline="0" axis="axisCol" fieldPosition="8"/>
    </format>
    <format dxfId="1342">
      <pivotArea field="11" type="button" dataOnly="0" labelOnly="1" outline="0" axis="axisCol" fieldPosition="9"/>
    </format>
    <format dxfId="1341">
      <pivotArea field="8" type="button" dataOnly="0" labelOnly="1" outline="0" axis="axisCol" fieldPosition="10"/>
    </format>
    <format dxfId="1340">
      <pivotArea type="topRight" dataOnly="0" labelOnly="1" outline="0" fieldPosition="0"/>
    </format>
    <format dxfId="1339">
      <pivotArea type="all" dataOnly="0" outline="0" fieldPosition="0"/>
    </format>
    <format dxfId="1338">
      <pivotArea field="2" type="button" dataOnly="0" labelOnly="1" outline="0" axis="axisCol" fieldPosition="1"/>
    </format>
    <format dxfId="1337">
      <pivotArea field="1" type="button" dataOnly="0" labelOnly="1" outline="0" axis="axisCol" fieldPosition="2"/>
    </format>
    <format dxfId="1336">
      <pivotArea field="6" type="button" dataOnly="0" labelOnly="1" outline="0" axis="axisCol" fieldPosition="4"/>
    </format>
    <format dxfId="1335">
      <pivotArea field="7" type="button" dataOnly="0" labelOnly="1" outline="0" axis="axisCol" fieldPosition="5"/>
    </format>
    <format dxfId="1334">
      <pivotArea field="3" type="button" dataOnly="0" labelOnly="1" outline="0" axis="axisCol" fieldPosition="6"/>
    </format>
    <format dxfId="1333">
      <pivotArea field="12" type="button" dataOnly="0" labelOnly="1" outline="0" axis="axisCol" fieldPosition="7"/>
    </format>
    <format dxfId="1332">
      <pivotArea field="13" type="button" dataOnly="0" labelOnly="1" outline="0" axis="axisCol" fieldPosition="8"/>
    </format>
    <format dxfId="1331">
      <pivotArea field="11" type="button" dataOnly="0" labelOnly="1" outline="0" axis="axisCol" fieldPosition="9"/>
    </format>
    <format dxfId="1330">
      <pivotArea field="8" type="button" dataOnly="0" labelOnly="1" outline="0" axis="axisCol" fieldPosition="10"/>
    </format>
    <format dxfId="1329">
      <pivotArea type="topRight" dataOnly="0" labelOnly="1" outline="0" fieldPosition="0"/>
    </format>
    <format dxfId="1328">
      <pivotArea type="all" dataOnly="0" outline="0" fieldPosition="0"/>
    </format>
    <format dxfId="1327">
      <pivotArea field="0" type="button" dataOnly="0" labelOnly="1" outline="0" axis="axisCol" fieldPosition="0"/>
    </format>
    <format dxfId="1326">
      <pivotArea field="2" type="button" dataOnly="0" labelOnly="1" outline="0" axis="axisCol" fieldPosition="1"/>
    </format>
    <format dxfId="1325">
      <pivotArea field="1" type="button" dataOnly="0" labelOnly="1" outline="0" axis="axisCol" fieldPosition="2"/>
    </format>
    <format dxfId="1324">
      <pivotArea field="6" type="button" dataOnly="0" labelOnly="1" outline="0" axis="axisCol" fieldPosition="4"/>
    </format>
    <format dxfId="1323">
      <pivotArea field="7" type="button" dataOnly="0" labelOnly="1" outline="0" axis="axisCol" fieldPosition="5"/>
    </format>
    <format dxfId="1322">
      <pivotArea field="3" type="button" dataOnly="0" labelOnly="1" outline="0" axis="axisCol" fieldPosition="6"/>
    </format>
    <format dxfId="1321">
      <pivotArea field="12" type="button" dataOnly="0" labelOnly="1" outline="0" axis="axisCol" fieldPosition="7"/>
    </format>
    <format dxfId="1320">
      <pivotArea field="13" type="button" dataOnly="0" labelOnly="1" outline="0" axis="axisCol" fieldPosition="8"/>
    </format>
    <format dxfId="1319">
      <pivotArea field="11" type="button" dataOnly="0" labelOnly="1" outline="0" axis="axisCol" fieldPosition="9"/>
    </format>
    <format dxfId="1318">
      <pivotArea field="8" type="button" dataOnly="0" labelOnly="1" outline="0" axis="axisCol" fieldPosition="10"/>
    </format>
    <format dxfId="1317">
      <pivotArea field="9" type="button" dataOnly="0" labelOnly="1" outline="0" axis="axisCol" fieldPosition="11"/>
    </format>
    <format dxfId="1316">
      <pivotArea type="topRight" dataOnly="0" labelOnly="1" outline="0" fieldPosition="0"/>
    </format>
    <format dxfId="1315">
      <pivotArea type="all" dataOnly="0" outline="0" fieldPosition="0"/>
    </format>
    <format dxfId="1314">
      <pivotArea field="0" type="button" dataOnly="0" labelOnly="1" outline="0" axis="axisCol" fieldPosition="0"/>
    </format>
    <format dxfId="1313">
      <pivotArea field="2" type="button" dataOnly="0" labelOnly="1" outline="0" axis="axisCol" fieldPosition="1"/>
    </format>
    <format dxfId="1312">
      <pivotArea field="1" type="button" dataOnly="0" labelOnly="1" outline="0" axis="axisCol" fieldPosition="2"/>
    </format>
    <format dxfId="1311">
      <pivotArea field="6" type="button" dataOnly="0" labelOnly="1" outline="0" axis="axisCol" fieldPosition="4"/>
    </format>
    <format dxfId="1310">
      <pivotArea field="7" type="button" dataOnly="0" labelOnly="1" outline="0" axis="axisCol" fieldPosition="5"/>
    </format>
    <format dxfId="1309">
      <pivotArea field="3" type="button" dataOnly="0" labelOnly="1" outline="0" axis="axisCol" fieldPosition="6"/>
    </format>
    <format dxfId="1308">
      <pivotArea field="12" type="button" dataOnly="0" labelOnly="1" outline="0" axis="axisCol" fieldPosition="7"/>
    </format>
    <format dxfId="1307">
      <pivotArea field="13" type="button" dataOnly="0" labelOnly="1" outline="0" axis="axisCol" fieldPosition="8"/>
    </format>
    <format dxfId="1306">
      <pivotArea field="11" type="button" dataOnly="0" labelOnly="1" outline="0" axis="axisCol" fieldPosition="9"/>
    </format>
    <format dxfId="1305">
      <pivotArea field="8" type="button" dataOnly="0" labelOnly="1" outline="0" axis="axisCol" fieldPosition="10"/>
    </format>
    <format dxfId="1304">
      <pivotArea field="9" type="button" dataOnly="0" labelOnly="1" outline="0" axis="axisCol" fieldPosition="11"/>
    </format>
    <format dxfId="1303">
      <pivotArea type="topRight" dataOnly="0" labelOnly="1" outline="0" fieldPosition="0"/>
    </format>
    <format dxfId="1302">
      <pivotArea type="all" dataOnly="0" outline="0" fieldPosition="0"/>
    </format>
    <format dxfId="1301">
      <pivotArea field="0" type="button" dataOnly="0" labelOnly="1" outline="0" axis="axisCol" fieldPosition="0"/>
    </format>
    <format dxfId="1300">
      <pivotArea field="2" type="button" dataOnly="0" labelOnly="1" outline="0" axis="axisCol" fieldPosition="1"/>
    </format>
    <format dxfId="1299">
      <pivotArea field="1" type="button" dataOnly="0" labelOnly="1" outline="0" axis="axisCol" fieldPosition="2"/>
    </format>
    <format dxfId="1298">
      <pivotArea field="6" type="button" dataOnly="0" labelOnly="1" outline="0" axis="axisCol" fieldPosition="4"/>
    </format>
    <format dxfId="1297">
      <pivotArea field="7" type="button" dataOnly="0" labelOnly="1" outline="0" axis="axisCol" fieldPosition="5"/>
    </format>
    <format dxfId="1296">
      <pivotArea field="3" type="button" dataOnly="0" labelOnly="1" outline="0" axis="axisCol" fieldPosition="6"/>
    </format>
    <format dxfId="1295">
      <pivotArea field="12" type="button" dataOnly="0" labelOnly="1" outline="0" axis="axisCol" fieldPosition="7"/>
    </format>
    <format dxfId="1294">
      <pivotArea field="13" type="button" dataOnly="0" labelOnly="1" outline="0" axis="axisCol" fieldPosition="8"/>
    </format>
    <format dxfId="1293">
      <pivotArea field="11" type="button" dataOnly="0" labelOnly="1" outline="0" axis="axisCol" fieldPosition="9"/>
    </format>
    <format dxfId="1292">
      <pivotArea field="8" type="button" dataOnly="0" labelOnly="1" outline="0" axis="axisCol" fieldPosition="10"/>
    </format>
    <format dxfId="1291">
      <pivotArea field="9" type="button" dataOnly="0" labelOnly="1" outline="0" axis="axisCol" fieldPosition="11"/>
    </format>
    <format dxfId="1290">
      <pivotArea type="topRight" dataOnly="0" labelOnly="1" outline="0" fieldPosition="0"/>
    </format>
    <format dxfId="1289">
      <pivotArea type="all" dataOnly="0" outline="0" fieldPosition="0"/>
    </format>
    <format dxfId="1288">
      <pivotArea field="0" type="button" dataOnly="0" labelOnly="1" outline="0" axis="axisCol" fieldPosition="0"/>
    </format>
    <format dxfId="1287">
      <pivotArea field="2" type="button" dataOnly="0" labelOnly="1" outline="0" axis="axisCol" fieldPosition="1"/>
    </format>
    <format dxfId="1286">
      <pivotArea field="1" type="button" dataOnly="0" labelOnly="1" outline="0" axis="axisCol" fieldPosition="2"/>
    </format>
    <format dxfId="1285">
      <pivotArea field="6" type="button" dataOnly="0" labelOnly="1" outline="0" axis="axisCol" fieldPosition="4"/>
    </format>
    <format dxfId="1284">
      <pivotArea field="7" type="button" dataOnly="0" labelOnly="1" outline="0" axis="axisCol" fieldPosition="5"/>
    </format>
    <format dxfId="1283">
      <pivotArea field="3" type="button" dataOnly="0" labelOnly="1" outline="0" axis="axisCol" fieldPosition="6"/>
    </format>
    <format dxfId="1282">
      <pivotArea field="12" type="button" dataOnly="0" labelOnly="1" outline="0" axis="axisCol" fieldPosition="7"/>
    </format>
    <format dxfId="1281">
      <pivotArea field="13" type="button" dataOnly="0" labelOnly="1" outline="0" axis="axisCol" fieldPosition="8"/>
    </format>
    <format dxfId="1280">
      <pivotArea field="11" type="button" dataOnly="0" labelOnly="1" outline="0" axis="axisCol" fieldPosition="9"/>
    </format>
    <format dxfId="1279">
      <pivotArea field="8" type="button" dataOnly="0" labelOnly="1" outline="0" axis="axisCol" fieldPosition="10"/>
    </format>
    <format dxfId="1278">
      <pivotArea field="9" type="button" dataOnly="0" labelOnly="1" outline="0" axis="axisCol" fieldPosition="11"/>
    </format>
    <format dxfId="1277">
      <pivotArea type="topRight" dataOnly="0" labelOnly="1" outline="0" fieldPosition="0"/>
    </format>
    <format dxfId="1276">
      <pivotArea type="all" dataOnly="0" outline="0" fieldPosition="0"/>
    </format>
    <format dxfId="1275">
      <pivotArea field="0" type="button" dataOnly="0" labelOnly="1" outline="0" axis="axisCol" fieldPosition="0"/>
    </format>
    <format dxfId="1274">
      <pivotArea field="2" type="button" dataOnly="0" labelOnly="1" outline="0" axis="axisCol" fieldPosition="1"/>
    </format>
    <format dxfId="1273">
      <pivotArea field="1" type="button" dataOnly="0" labelOnly="1" outline="0" axis="axisCol" fieldPosition="2"/>
    </format>
    <format dxfId="1272">
      <pivotArea field="6" type="button" dataOnly="0" labelOnly="1" outline="0" axis="axisCol" fieldPosition="4"/>
    </format>
    <format dxfId="1271">
      <pivotArea field="7" type="button" dataOnly="0" labelOnly="1" outline="0" axis="axisCol" fieldPosition="5"/>
    </format>
    <format dxfId="1270">
      <pivotArea field="3" type="button" dataOnly="0" labelOnly="1" outline="0" axis="axisCol" fieldPosition="6"/>
    </format>
    <format dxfId="1269">
      <pivotArea field="12" type="button" dataOnly="0" labelOnly="1" outline="0" axis="axisCol" fieldPosition="7"/>
    </format>
    <format dxfId="1268">
      <pivotArea field="13" type="button" dataOnly="0" labelOnly="1" outline="0" axis="axisCol" fieldPosition="8"/>
    </format>
    <format dxfId="1267">
      <pivotArea field="11" type="button" dataOnly="0" labelOnly="1" outline="0" axis="axisCol" fieldPosition="9"/>
    </format>
    <format dxfId="1266">
      <pivotArea field="8" type="button" dataOnly="0" labelOnly="1" outline="0" axis="axisCol" fieldPosition="10"/>
    </format>
    <format dxfId="1265">
      <pivotArea field="9" type="button" dataOnly="0" labelOnly="1" outline="0" axis="axisCol" fieldPosition="11"/>
    </format>
    <format dxfId="1264">
      <pivotArea type="topRight" dataOnly="0" labelOnly="1" outline="0" fieldPosition="0"/>
    </format>
    <format dxfId="1263">
      <pivotArea type="all" dataOnly="0" outline="0" fieldPosition="0"/>
    </format>
    <format dxfId="1262">
      <pivotArea field="0" type="button" dataOnly="0" labelOnly="1" outline="0" axis="axisCol" fieldPosition="0"/>
    </format>
    <format dxfId="1261">
      <pivotArea field="2" type="button" dataOnly="0" labelOnly="1" outline="0" axis="axisCol" fieldPosition="1"/>
    </format>
    <format dxfId="1260">
      <pivotArea field="1" type="button" dataOnly="0" labelOnly="1" outline="0" axis="axisCol" fieldPosition="2"/>
    </format>
    <format dxfId="1259">
      <pivotArea field="6" type="button" dataOnly="0" labelOnly="1" outline="0" axis="axisCol" fieldPosition="4"/>
    </format>
    <format dxfId="1258">
      <pivotArea field="7" type="button" dataOnly="0" labelOnly="1" outline="0" axis="axisCol" fieldPosition="5"/>
    </format>
    <format dxfId="1257">
      <pivotArea field="3" type="button" dataOnly="0" labelOnly="1" outline="0" axis="axisCol" fieldPosition="6"/>
    </format>
    <format dxfId="1256">
      <pivotArea field="12" type="button" dataOnly="0" labelOnly="1" outline="0" axis="axisCol" fieldPosition="7"/>
    </format>
    <format dxfId="1255">
      <pivotArea field="13" type="button" dataOnly="0" labelOnly="1" outline="0" axis="axisCol" fieldPosition="8"/>
    </format>
    <format dxfId="1254">
      <pivotArea field="11" type="button" dataOnly="0" labelOnly="1" outline="0" axis="axisCol" fieldPosition="9"/>
    </format>
    <format dxfId="1253">
      <pivotArea field="8" type="button" dataOnly="0" labelOnly="1" outline="0" axis="axisCol" fieldPosition="10"/>
    </format>
    <format dxfId="1252">
      <pivotArea field="9" type="button" dataOnly="0" labelOnly="1" outline="0" axis="axisCol" fieldPosition="11"/>
    </format>
    <format dxfId="1251">
      <pivotArea type="topRight" dataOnly="0" labelOnly="1" outline="0" fieldPosition="0"/>
    </format>
    <format dxfId="1250">
      <pivotArea type="all" dataOnly="0" outline="0" fieldPosition="0"/>
    </format>
    <format dxfId="1249">
      <pivotArea type="all" dataOnly="0" outline="0" fieldPosition="0"/>
    </format>
    <format dxfId="1248">
      <pivotArea field="0" type="button" dataOnly="0" labelOnly="1" outline="0" axis="axisCol" fieldPosition="0"/>
    </format>
    <format dxfId="1247">
      <pivotArea field="2" type="button" dataOnly="0" labelOnly="1" outline="0" axis="axisCol" fieldPosition="1"/>
    </format>
    <format dxfId="1246">
      <pivotArea field="1" type="button" dataOnly="0" labelOnly="1" outline="0" axis="axisCol" fieldPosition="2"/>
    </format>
    <format dxfId="1245">
      <pivotArea field="4" type="button" dataOnly="0" labelOnly="1" outline="0" axis="axisCol" fieldPosition="3"/>
    </format>
    <format dxfId="1244">
      <pivotArea field="6" type="button" dataOnly="0" labelOnly="1" outline="0" axis="axisCol" fieldPosition="4"/>
    </format>
    <format dxfId="1243">
      <pivotArea field="7" type="button" dataOnly="0" labelOnly="1" outline="0" axis="axisCol" fieldPosition="5"/>
    </format>
    <format dxfId="1242">
      <pivotArea field="3" type="button" dataOnly="0" labelOnly="1" outline="0" axis="axisCol" fieldPosition="6"/>
    </format>
    <format dxfId="1241">
      <pivotArea field="12" type="button" dataOnly="0" labelOnly="1" outline="0" axis="axisCol" fieldPosition="7"/>
    </format>
    <format dxfId="1240">
      <pivotArea field="13" type="button" dataOnly="0" labelOnly="1" outline="0" axis="axisCol" fieldPosition="8"/>
    </format>
    <format dxfId="1239">
      <pivotArea field="11" type="button" dataOnly="0" labelOnly="1" outline="0" axis="axisCol" fieldPosition="9"/>
    </format>
    <format dxfId="1238">
      <pivotArea field="8" type="button" dataOnly="0" labelOnly="1" outline="0" axis="axisCol" fieldPosition="10"/>
    </format>
    <format dxfId="1237">
      <pivotArea field="9" type="button" dataOnly="0" labelOnly="1" outline="0" axis="axisCol" fieldPosition="11"/>
    </format>
    <format dxfId="1236">
      <pivotArea type="topRight" dataOnly="0" labelOnly="1" outline="0" fieldPosition="0"/>
    </format>
    <format dxfId="1235">
      <pivotArea dataOnly="0" labelOnly="1" outline="0" fieldPosition="0">
        <references count="1">
          <reference field="0" count="13">
            <x v="0"/>
            <x v="1"/>
            <x v="2"/>
            <x v="3"/>
            <x v="4"/>
            <x v="5"/>
            <x v="6"/>
            <x v="8"/>
            <x v="9"/>
            <x v="10"/>
            <x v="13"/>
            <x v="15"/>
            <x v="16"/>
          </reference>
        </references>
      </pivotArea>
    </format>
    <format dxfId="1234">
      <pivotArea dataOnly="0" labelOnly="1" outline="0" fieldPosition="0">
        <references count="2">
          <reference field="0" count="1" selected="0">
            <x v="0"/>
          </reference>
          <reference field="2" count="1">
            <x v="3"/>
          </reference>
        </references>
      </pivotArea>
    </format>
    <format dxfId="1233">
      <pivotArea dataOnly="0" labelOnly="1" outline="0" fieldPosition="0">
        <references count="2">
          <reference field="0" count="1" selected="0">
            <x v="1"/>
          </reference>
          <reference field="2" count="1">
            <x v="5"/>
          </reference>
        </references>
      </pivotArea>
    </format>
    <format dxfId="1232">
      <pivotArea dataOnly="0" labelOnly="1" outline="0" fieldPosition="0">
        <references count="2">
          <reference field="0" count="1" selected="0">
            <x v="2"/>
          </reference>
          <reference field="2" count="1">
            <x v="7"/>
          </reference>
        </references>
      </pivotArea>
    </format>
    <format dxfId="1231">
      <pivotArea dataOnly="0" labelOnly="1" outline="0" fieldPosition="0">
        <references count="2">
          <reference field="0" count="1" selected="0">
            <x v="3"/>
          </reference>
          <reference field="2" count="1">
            <x v="8"/>
          </reference>
        </references>
      </pivotArea>
    </format>
    <format dxfId="1230">
      <pivotArea dataOnly="0" labelOnly="1" outline="0" fieldPosition="0">
        <references count="2">
          <reference field="0" count="1" selected="0">
            <x v="4"/>
          </reference>
          <reference field="2" count="1">
            <x v="10"/>
          </reference>
        </references>
      </pivotArea>
    </format>
    <format dxfId="1229">
      <pivotArea dataOnly="0" labelOnly="1" outline="0" fieldPosition="0">
        <references count="2">
          <reference field="0" count="1" selected="0">
            <x v="5"/>
          </reference>
          <reference field="2" count="1">
            <x v="14"/>
          </reference>
        </references>
      </pivotArea>
    </format>
    <format dxfId="1228">
      <pivotArea dataOnly="0" labelOnly="1" outline="0" fieldPosition="0">
        <references count="2">
          <reference field="0" count="1" selected="0">
            <x v="6"/>
          </reference>
          <reference field="2" count="3">
            <x v="15"/>
            <x v="16"/>
            <x v="18"/>
          </reference>
        </references>
      </pivotArea>
    </format>
    <format dxfId="1227">
      <pivotArea dataOnly="0" labelOnly="1" outline="0" fieldPosition="0">
        <references count="2">
          <reference field="0" count="1" selected="0">
            <x v="8"/>
          </reference>
          <reference field="2" count="2">
            <x v="19"/>
            <x v="21"/>
          </reference>
        </references>
      </pivotArea>
    </format>
    <format dxfId="1226">
      <pivotArea dataOnly="0" labelOnly="1" outline="0" fieldPosition="0">
        <references count="2">
          <reference field="0" count="1" selected="0">
            <x v="9"/>
          </reference>
          <reference field="2" count="2">
            <x v="22"/>
            <x v="24"/>
          </reference>
        </references>
      </pivotArea>
    </format>
    <format dxfId="1225">
      <pivotArea dataOnly="0" labelOnly="1" outline="0" fieldPosition="0">
        <references count="2">
          <reference field="0" count="1" selected="0">
            <x v="10"/>
          </reference>
          <reference field="2" count="1">
            <x v="28"/>
          </reference>
        </references>
      </pivotArea>
    </format>
    <format dxfId="1224">
      <pivotArea dataOnly="0" labelOnly="1" outline="0" fieldPosition="0">
        <references count="2">
          <reference field="0" count="1" selected="0">
            <x v="13"/>
          </reference>
          <reference field="2" count="2">
            <x v="30"/>
            <x v="31"/>
          </reference>
        </references>
      </pivotArea>
    </format>
    <format dxfId="1223">
      <pivotArea dataOnly="0" labelOnly="1" outline="0" fieldPosition="0">
        <references count="2">
          <reference field="0" count="1" selected="0">
            <x v="15"/>
          </reference>
          <reference field="2" count="1">
            <x v="34"/>
          </reference>
        </references>
      </pivotArea>
    </format>
    <format dxfId="1222">
      <pivotArea dataOnly="0" labelOnly="1" outline="0" fieldPosition="0">
        <references count="2">
          <reference field="0" count="1" selected="0">
            <x v="16"/>
          </reference>
          <reference field="2" count="1">
            <x v="36"/>
          </reference>
        </references>
      </pivotArea>
    </format>
    <format dxfId="1221">
      <pivotArea dataOnly="0" labelOnly="1" outline="0" fieldPosition="0">
        <references count="3">
          <reference field="0" count="1" selected="0">
            <x v="0"/>
          </reference>
          <reference field="1" count="1">
            <x v="3"/>
          </reference>
          <reference field="2" count="1" selected="0">
            <x v="3"/>
          </reference>
        </references>
      </pivotArea>
    </format>
    <format dxfId="1220">
      <pivotArea dataOnly="0" labelOnly="1" outline="0" fieldPosition="0">
        <references count="3">
          <reference field="0" count="1" selected="0">
            <x v="1"/>
          </reference>
          <reference field="1" count="1">
            <x v="4"/>
          </reference>
          <reference field="2" count="1" selected="0">
            <x v="5"/>
          </reference>
        </references>
      </pivotArea>
    </format>
    <format dxfId="1219">
      <pivotArea dataOnly="0" labelOnly="1" outline="0" fieldPosition="0">
        <references count="3">
          <reference field="0" count="1" selected="0">
            <x v="2"/>
          </reference>
          <reference field="1" count="1">
            <x v="3"/>
          </reference>
          <reference field="2" count="1" selected="0">
            <x v="7"/>
          </reference>
        </references>
      </pivotArea>
    </format>
    <format dxfId="1218">
      <pivotArea dataOnly="0" labelOnly="1" outline="0" fieldPosition="0">
        <references count="3">
          <reference field="0" count="1" selected="0">
            <x v="3"/>
          </reference>
          <reference field="1" count="1">
            <x v="1"/>
          </reference>
          <reference field="2" count="1" selected="0">
            <x v="8"/>
          </reference>
        </references>
      </pivotArea>
    </format>
    <format dxfId="1217">
      <pivotArea dataOnly="0" labelOnly="1" outline="0" fieldPosition="0">
        <references count="3">
          <reference field="0" count="1" selected="0">
            <x v="5"/>
          </reference>
          <reference field="1" count="1">
            <x v="4"/>
          </reference>
          <reference field="2" count="1" selected="0">
            <x v="14"/>
          </reference>
        </references>
      </pivotArea>
    </format>
    <format dxfId="1216">
      <pivotArea dataOnly="0" labelOnly="1" outline="0" fieldPosition="0">
        <references count="3">
          <reference field="0" count="1" selected="0">
            <x v="6"/>
          </reference>
          <reference field="1" count="1">
            <x v="5"/>
          </reference>
          <reference field="2" count="1" selected="0">
            <x v="15"/>
          </reference>
        </references>
      </pivotArea>
    </format>
    <format dxfId="1215">
      <pivotArea dataOnly="0" labelOnly="1" outline="0" fieldPosition="0">
        <references count="3">
          <reference field="0" count="1" selected="0">
            <x v="6"/>
          </reference>
          <reference field="1" count="1">
            <x v="0"/>
          </reference>
          <reference field="2" count="1" selected="0">
            <x v="16"/>
          </reference>
        </references>
      </pivotArea>
    </format>
    <format dxfId="1214">
      <pivotArea dataOnly="0" labelOnly="1" outline="0" fieldPosition="0">
        <references count="3">
          <reference field="0" count="1" selected="0">
            <x v="6"/>
          </reference>
          <reference field="1" count="1">
            <x v="4"/>
          </reference>
          <reference field="2" count="1" selected="0">
            <x v="18"/>
          </reference>
        </references>
      </pivotArea>
    </format>
    <format dxfId="1213">
      <pivotArea dataOnly="0" labelOnly="1" outline="0" fieldPosition="0">
        <references count="3">
          <reference field="0" count="1" selected="0">
            <x v="8"/>
          </reference>
          <reference field="1" count="1">
            <x v="5"/>
          </reference>
          <reference field="2" count="1" selected="0">
            <x v="19"/>
          </reference>
        </references>
      </pivotArea>
    </format>
    <format dxfId="1212">
      <pivotArea dataOnly="0" labelOnly="1" outline="0" fieldPosition="0">
        <references count="3">
          <reference field="0" count="1" selected="0">
            <x v="8"/>
          </reference>
          <reference field="1" count="1">
            <x v="4"/>
          </reference>
          <reference field="2" count="1" selected="0">
            <x v="21"/>
          </reference>
        </references>
      </pivotArea>
    </format>
    <format dxfId="1211">
      <pivotArea dataOnly="0" labelOnly="1" outline="0" fieldPosition="0">
        <references count="3">
          <reference field="0" count="1" selected="0">
            <x v="9"/>
          </reference>
          <reference field="1" count="1">
            <x v="5"/>
          </reference>
          <reference field="2" count="1" selected="0">
            <x v="22"/>
          </reference>
        </references>
      </pivotArea>
    </format>
    <format dxfId="1210">
      <pivotArea dataOnly="0" labelOnly="1" outline="0" fieldPosition="0">
        <references count="3">
          <reference field="0" count="1" selected="0">
            <x v="9"/>
          </reference>
          <reference field="1" count="1">
            <x v="3"/>
          </reference>
          <reference field="2" count="1" selected="0">
            <x v="24"/>
          </reference>
        </references>
      </pivotArea>
    </format>
    <format dxfId="1209">
      <pivotArea dataOnly="0" labelOnly="1" outline="0" fieldPosition="0">
        <references count="3">
          <reference field="0" count="1" selected="0">
            <x v="10"/>
          </reference>
          <reference field="1" count="1">
            <x v="4"/>
          </reference>
          <reference field="2" count="1" selected="0">
            <x v="28"/>
          </reference>
        </references>
      </pivotArea>
    </format>
    <format dxfId="1208">
      <pivotArea dataOnly="0" labelOnly="1" outline="0" fieldPosition="0">
        <references count="3">
          <reference field="0" count="1" selected="0">
            <x v="13"/>
          </reference>
          <reference field="1" count="1">
            <x v="1"/>
          </reference>
          <reference field="2" count="1" selected="0">
            <x v="30"/>
          </reference>
        </references>
      </pivotArea>
    </format>
    <format dxfId="1207">
      <pivotArea dataOnly="0" labelOnly="1" outline="0" fieldPosition="0">
        <references count="3">
          <reference field="0" count="1" selected="0">
            <x v="13"/>
          </reference>
          <reference field="1" count="1">
            <x v="3"/>
          </reference>
          <reference field="2" count="1" selected="0">
            <x v="31"/>
          </reference>
        </references>
      </pivotArea>
    </format>
    <format dxfId="1206">
      <pivotArea dataOnly="0" labelOnly="1" outline="0" fieldPosition="0">
        <references count="3">
          <reference field="0" count="1" selected="0">
            <x v="15"/>
          </reference>
          <reference field="1" count="1">
            <x v="0"/>
          </reference>
          <reference field="2" count="1" selected="0">
            <x v="34"/>
          </reference>
        </references>
      </pivotArea>
    </format>
    <format dxfId="120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4" count="1">
            <x v="2"/>
          </reference>
        </references>
      </pivotArea>
    </format>
    <format dxfId="1204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4" count="1">
            <x v="1"/>
          </reference>
        </references>
      </pivotArea>
    </format>
    <format dxfId="1203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4" count="1">
            <x v="2"/>
          </reference>
        </references>
      </pivotArea>
    </format>
    <format dxfId="1202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4" count="1">
            <x v="1"/>
          </reference>
        </references>
      </pivotArea>
    </format>
    <format dxfId="1201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2">
            <x v="1"/>
            <x v="2"/>
          </reference>
        </references>
      </pivotArea>
    </format>
    <format dxfId="1200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4" count="1">
            <x v="2"/>
          </reference>
        </references>
      </pivotArea>
    </format>
    <format dxfId="1199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4" count="1">
            <x v="2"/>
          </reference>
        </references>
      </pivotArea>
    </format>
    <format dxfId="1198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4" count="1" selected="0">
            <x v="2"/>
          </reference>
          <reference field="6" count="1">
            <x v="3"/>
          </reference>
        </references>
      </pivotArea>
    </format>
    <format dxfId="119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119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1195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119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4" count="1" selected="0">
            <x v="2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1193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1192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1191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1"/>
          </reference>
          <reference field="6" count="1" selected="0">
            <x v="1"/>
          </reference>
          <reference field="7" count="2">
            <x v="0"/>
            <x v="1"/>
          </reference>
        </references>
      </pivotArea>
    </format>
    <format dxfId="1190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118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</references>
      </pivotArea>
    </format>
    <format dxfId="1188">
      <pivotArea dataOnly="0" labelOnly="1" outline="0" fieldPosition="0">
        <references count="7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1187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5"/>
          </reference>
          <reference field="2" count="1" selected="0">
            <x v="15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1186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1185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5"/>
          </reference>
          <reference field="2" count="1" selected="0">
            <x v="19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1184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1183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2">
            <x v="6"/>
            <x v="7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</references>
      </pivotArea>
    </format>
    <format dxfId="1182">
      <pivotArea dataOnly="0" labelOnly="1" outline="0" fieldPosition="0">
        <references count="7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1181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1180">
      <pivotArea dataOnly="0" labelOnly="1" outline="0" fieldPosition="0">
        <references count="8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1179">
      <pivotArea dataOnly="0" labelOnly="1" outline="0" fieldPosition="0">
        <references count="8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1178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1177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1176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1175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1174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1173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1172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1171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1170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6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12" count="1">
            <x v="8"/>
          </reference>
        </references>
      </pivotArea>
    </format>
    <format dxfId="1169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7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12" count="1">
            <x v="9"/>
          </reference>
        </references>
      </pivotArea>
    </format>
    <format dxfId="1168">
      <pivotArea dataOnly="0" labelOnly="1" outline="0" fieldPosition="0">
        <references count="8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1167">
      <pivotArea dataOnly="0" labelOnly="1" outline="0" fieldPosition="0">
        <references count="8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1166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1165">
      <pivotArea dataOnly="0" labelOnly="1" outline="0" fieldPosition="0">
        <references count="9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1164">
      <pivotArea dataOnly="0" labelOnly="1" outline="0" fieldPosition="0">
        <references count="9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1163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1162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1161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1160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1159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1158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1157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1156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1155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6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12" count="1" selected="0">
            <x v="8"/>
          </reference>
          <reference field="13" count="1">
            <x v="8"/>
          </reference>
        </references>
      </pivotArea>
    </format>
    <format dxfId="1154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7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12" count="1" selected="0">
            <x v="9"/>
          </reference>
          <reference field="13" count="1">
            <x v="9"/>
          </reference>
        </references>
      </pivotArea>
    </format>
    <format dxfId="1153">
      <pivotArea dataOnly="0" labelOnly="1" outline="0" fieldPosition="0">
        <references count="9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1152">
      <pivotArea dataOnly="0" labelOnly="1" outline="0" fieldPosition="0">
        <references count="9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1151">
      <pivotArea dataOnly="0" labelOnly="1" outline="0" fieldPosition="0">
        <references count="10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1" count="1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150">
      <pivotArea dataOnly="0" labelOnly="1" outline="0" fieldPosition="0">
        <references count="10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1" count="1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149">
      <pivotArea dataOnly="0" labelOnly="1" outline="0" fieldPosition="0">
        <references count="10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1" count="1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148">
      <pivotArea dataOnly="0" labelOnly="1" outline="0" fieldPosition="0">
        <references count="11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147">
      <pivotArea dataOnly="0" labelOnly="1" outline="0" fieldPosition="0">
        <references count="11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146">
      <pivotArea dataOnly="0" labelOnly="1" outline="0" fieldPosition="0">
        <references count="11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145">
      <pivotArea dataOnly="0" labelOnly="1" outline="0" fieldPosition="0">
        <references count="12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144">
      <pivotArea dataOnly="0" labelOnly="1" outline="0" fieldPosition="0">
        <references count="12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5"/>
          </reference>
          <reference field="13" count="1" selected="0">
            <x v="3"/>
          </reference>
        </references>
      </pivotArea>
    </format>
    <format dxfId="1143">
      <pivotArea dataOnly="0" labelOnly="1" outline="0" fieldPosition="0">
        <references count="12">
          <reference field="0" count="1" selected="0">
            <x v="6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142">
      <pivotArea dataOnly="0" labelOnly="1" outline="0" fieldPosition="0">
        <references count="12">
          <reference field="0" count="1" selected="0">
            <x v="6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5"/>
          </reference>
          <reference field="13" count="1" selected="0">
            <x v="3"/>
          </reference>
        </references>
      </pivotArea>
    </format>
    <format dxfId="1141">
      <pivotArea dataOnly="0" labelOnly="1" outline="0" fieldPosition="0">
        <references count="12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140">
      <pivotArea dataOnly="0" labelOnly="1" outline="0" fieldPosition="0">
        <references count="12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5"/>
          </reference>
          <reference field="13" count="1" selected="0">
            <x v="3"/>
          </reference>
        </references>
      </pivotArea>
    </format>
    <format dxfId="1139">
      <pivotArea dataOnly="0" labelOnly="1" outline="0" fieldPosition="0">
        <references count="12">
          <reference field="0" count="1" selected="0">
            <x v="8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138">
      <pivotArea dataOnly="0" labelOnly="1" outline="0" fieldPosition="0">
        <references count="12">
          <reference field="0" count="1" selected="0">
            <x v="8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5"/>
          </reference>
          <reference field="13" count="1" selected="0">
            <x v="3"/>
          </reference>
        </references>
      </pivotArea>
    </format>
    <format dxfId="1137">
      <pivotArea dataOnly="0" labelOnly="1" outline="0" fieldPosition="0">
        <references count="12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136">
      <pivotArea dataOnly="0" labelOnly="1" outline="0" fieldPosition="0">
        <references count="12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5"/>
          </reference>
          <reference field="13" count="1" selected="0">
            <x v="3"/>
          </reference>
        </references>
      </pivotArea>
    </format>
    <format dxfId="1135">
      <pivotArea dataOnly="0" labelOnly="1" outline="0" fieldPosition="0">
        <references count="12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6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8"/>
          </reference>
          <reference field="13" count="1" selected="0">
            <x v="8"/>
          </reference>
        </references>
      </pivotArea>
    </format>
    <format dxfId="1134">
      <pivotArea dataOnly="0" labelOnly="1" outline="0" fieldPosition="0">
        <references count="12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7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9"/>
          </reference>
          <reference field="13" count="1" selected="0">
            <x v="9"/>
          </reference>
        </references>
      </pivotArea>
    </format>
    <format dxfId="1133">
      <pivotArea dataOnly="0" labelOnly="1" outline="0" fieldPosition="0">
        <references count="12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132">
      <pivotArea dataOnly="0" labelOnly="1" outline="0" fieldPosition="0">
        <references count="12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5"/>
          </reference>
          <reference field="13" count="1" selected="0">
            <x v="3"/>
          </reference>
        </references>
      </pivotArea>
    </format>
    <format dxfId="1131">
      <pivotArea type="all" dataOnly="0" outline="0" fieldPosition="0"/>
    </format>
    <format dxfId="1130">
      <pivotArea field="0" type="button" dataOnly="0" labelOnly="1" outline="0" axis="axisCol" fieldPosition="0"/>
    </format>
    <format dxfId="1129">
      <pivotArea field="2" type="button" dataOnly="0" labelOnly="1" outline="0" axis="axisCol" fieldPosition="1"/>
    </format>
    <format dxfId="1128">
      <pivotArea field="1" type="button" dataOnly="0" labelOnly="1" outline="0" axis="axisCol" fieldPosition="2"/>
    </format>
    <format dxfId="1127">
      <pivotArea field="4" type="button" dataOnly="0" labelOnly="1" outline="0" axis="axisCol" fieldPosition="3"/>
    </format>
    <format dxfId="1126">
      <pivotArea field="6" type="button" dataOnly="0" labelOnly="1" outline="0" axis="axisCol" fieldPosition="4"/>
    </format>
    <format dxfId="1125">
      <pivotArea field="7" type="button" dataOnly="0" labelOnly="1" outline="0" axis="axisCol" fieldPosition="5"/>
    </format>
    <format dxfId="1124">
      <pivotArea field="3" type="button" dataOnly="0" labelOnly="1" outline="0" axis="axisCol" fieldPosition="6"/>
    </format>
    <format dxfId="1123">
      <pivotArea field="12" type="button" dataOnly="0" labelOnly="1" outline="0" axis="axisCol" fieldPosition="7"/>
    </format>
    <format dxfId="1122">
      <pivotArea field="13" type="button" dataOnly="0" labelOnly="1" outline="0" axis="axisCol" fieldPosition="8"/>
    </format>
    <format dxfId="1121">
      <pivotArea field="11" type="button" dataOnly="0" labelOnly="1" outline="0" axis="axisCol" fieldPosition="9"/>
    </format>
    <format dxfId="1120">
      <pivotArea field="8" type="button" dataOnly="0" labelOnly="1" outline="0" axis="axisCol" fieldPosition="10"/>
    </format>
    <format dxfId="1119">
      <pivotArea field="9" type="button" dataOnly="0" labelOnly="1" outline="0" axis="axisCol" fieldPosition="11"/>
    </format>
    <format dxfId="1118">
      <pivotArea type="topRight" dataOnly="0" labelOnly="1" outline="0" fieldPosition="0"/>
    </format>
    <format dxfId="1117">
      <pivotArea dataOnly="0" labelOnly="1" outline="0" fieldPosition="0">
        <references count="1">
          <reference field="0" count="13">
            <x v="0"/>
            <x v="1"/>
            <x v="2"/>
            <x v="3"/>
            <x v="4"/>
            <x v="5"/>
            <x v="6"/>
            <x v="8"/>
            <x v="9"/>
            <x v="10"/>
            <x v="13"/>
            <x v="15"/>
            <x v="16"/>
          </reference>
        </references>
      </pivotArea>
    </format>
    <format dxfId="1116">
      <pivotArea dataOnly="0" labelOnly="1" outline="0" fieldPosition="0">
        <references count="2">
          <reference field="0" count="1" selected="0">
            <x v="0"/>
          </reference>
          <reference field="2" count="1">
            <x v="3"/>
          </reference>
        </references>
      </pivotArea>
    </format>
    <format dxfId="1115">
      <pivotArea dataOnly="0" labelOnly="1" outline="0" fieldPosition="0">
        <references count="2">
          <reference field="0" count="1" selected="0">
            <x v="1"/>
          </reference>
          <reference field="2" count="1">
            <x v="5"/>
          </reference>
        </references>
      </pivotArea>
    </format>
    <format dxfId="1114">
      <pivotArea dataOnly="0" labelOnly="1" outline="0" fieldPosition="0">
        <references count="2">
          <reference field="0" count="1" selected="0">
            <x v="2"/>
          </reference>
          <reference field="2" count="1">
            <x v="7"/>
          </reference>
        </references>
      </pivotArea>
    </format>
    <format dxfId="1113">
      <pivotArea dataOnly="0" labelOnly="1" outline="0" fieldPosition="0">
        <references count="2">
          <reference field="0" count="1" selected="0">
            <x v="3"/>
          </reference>
          <reference field="2" count="1">
            <x v="8"/>
          </reference>
        </references>
      </pivotArea>
    </format>
    <format dxfId="1112">
      <pivotArea dataOnly="0" labelOnly="1" outline="0" fieldPosition="0">
        <references count="2">
          <reference field="0" count="1" selected="0">
            <x v="4"/>
          </reference>
          <reference field="2" count="1">
            <x v="10"/>
          </reference>
        </references>
      </pivotArea>
    </format>
    <format dxfId="1111">
      <pivotArea dataOnly="0" labelOnly="1" outline="0" fieldPosition="0">
        <references count="2">
          <reference field="0" count="1" selected="0">
            <x v="5"/>
          </reference>
          <reference field="2" count="1">
            <x v="14"/>
          </reference>
        </references>
      </pivotArea>
    </format>
    <format dxfId="1110">
      <pivotArea dataOnly="0" labelOnly="1" outline="0" fieldPosition="0">
        <references count="2">
          <reference field="0" count="1" selected="0">
            <x v="6"/>
          </reference>
          <reference field="2" count="3">
            <x v="15"/>
            <x v="16"/>
            <x v="18"/>
          </reference>
        </references>
      </pivotArea>
    </format>
    <format dxfId="1109">
      <pivotArea dataOnly="0" labelOnly="1" outline="0" fieldPosition="0">
        <references count="2">
          <reference field="0" count="1" selected="0">
            <x v="8"/>
          </reference>
          <reference field="2" count="2">
            <x v="19"/>
            <x v="21"/>
          </reference>
        </references>
      </pivotArea>
    </format>
    <format dxfId="1108">
      <pivotArea dataOnly="0" labelOnly="1" outline="0" fieldPosition="0">
        <references count="2">
          <reference field="0" count="1" selected="0">
            <x v="9"/>
          </reference>
          <reference field="2" count="2">
            <x v="22"/>
            <x v="24"/>
          </reference>
        </references>
      </pivotArea>
    </format>
    <format dxfId="1107">
      <pivotArea dataOnly="0" labelOnly="1" outline="0" fieldPosition="0">
        <references count="2">
          <reference field="0" count="1" selected="0">
            <x v="10"/>
          </reference>
          <reference field="2" count="1">
            <x v="28"/>
          </reference>
        </references>
      </pivotArea>
    </format>
    <format dxfId="1106">
      <pivotArea dataOnly="0" labelOnly="1" outline="0" fieldPosition="0">
        <references count="2">
          <reference field="0" count="1" selected="0">
            <x v="13"/>
          </reference>
          <reference field="2" count="2">
            <x v="30"/>
            <x v="31"/>
          </reference>
        </references>
      </pivotArea>
    </format>
    <format dxfId="1105">
      <pivotArea dataOnly="0" labelOnly="1" outline="0" fieldPosition="0">
        <references count="2">
          <reference field="0" count="1" selected="0">
            <x v="15"/>
          </reference>
          <reference field="2" count="1">
            <x v="34"/>
          </reference>
        </references>
      </pivotArea>
    </format>
    <format dxfId="1104">
      <pivotArea dataOnly="0" labelOnly="1" outline="0" fieldPosition="0">
        <references count="2">
          <reference field="0" count="1" selected="0">
            <x v="16"/>
          </reference>
          <reference field="2" count="1">
            <x v="36"/>
          </reference>
        </references>
      </pivotArea>
    </format>
    <format dxfId="1103">
      <pivotArea dataOnly="0" labelOnly="1" outline="0" fieldPosition="0">
        <references count="3">
          <reference field="0" count="1" selected="0">
            <x v="0"/>
          </reference>
          <reference field="1" count="1">
            <x v="3"/>
          </reference>
          <reference field="2" count="1" selected="0">
            <x v="3"/>
          </reference>
        </references>
      </pivotArea>
    </format>
    <format dxfId="1102">
      <pivotArea dataOnly="0" labelOnly="1" outline="0" fieldPosition="0">
        <references count="3">
          <reference field="0" count="1" selected="0">
            <x v="1"/>
          </reference>
          <reference field="1" count="1">
            <x v="4"/>
          </reference>
          <reference field="2" count="1" selected="0">
            <x v="5"/>
          </reference>
        </references>
      </pivotArea>
    </format>
    <format dxfId="1101">
      <pivotArea dataOnly="0" labelOnly="1" outline="0" fieldPosition="0">
        <references count="3">
          <reference field="0" count="1" selected="0">
            <x v="2"/>
          </reference>
          <reference field="1" count="1">
            <x v="3"/>
          </reference>
          <reference field="2" count="1" selected="0">
            <x v="7"/>
          </reference>
        </references>
      </pivotArea>
    </format>
    <format dxfId="1100">
      <pivotArea dataOnly="0" labelOnly="1" outline="0" fieldPosition="0">
        <references count="3">
          <reference field="0" count="1" selected="0">
            <x v="3"/>
          </reference>
          <reference field="1" count="1">
            <x v="1"/>
          </reference>
          <reference field="2" count="1" selected="0">
            <x v="8"/>
          </reference>
        </references>
      </pivotArea>
    </format>
    <format dxfId="1099">
      <pivotArea dataOnly="0" labelOnly="1" outline="0" fieldPosition="0">
        <references count="3">
          <reference field="0" count="1" selected="0">
            <x v="5"/>
          </reference>
          <reference field="1" count="1">
            <x v="4"/>
          </reference>
          <reference field="2" count="1" selected="0">
            <x v="14"/>
          </reference>
        </references>
      </pivotArea>
    </format>
    <format dxfId="1098">
      <pivotArea dataOnly="0" labelOnly="1" outline="0" fieldPosition="0">
        <references count="3">
          <reference field="0" count="1" selected="0">
            <x v="6"/>
          </reference>
          <reference field="1" count="1">
            <x v="5"/>
          </reference>
          <reference field="2" count="1" selected="0">
            <x v="15"/>
          </reference>
        </references>
      </pivotArea>
    </format>
    <format dxfId="1097">
      <pivotArea dataOnly="0" labelOnly="1" outline="0" fieldPosition="0">
        <references count="3">
          <reference field="0" count="1" selected="0">
            <x v="6"/>
          </reference>
          <reference field="1" count="1">
            <x v="0"/>
          </reference>
          <reference field="2" count="1" selected="0">
            <x v="16"/>
          </reference>
        </references>
      </pivotArea>
    </format>
    <format dxfId="1096">
      <pivotArea dataOnly="0" labelOnly="1" outline="0" fieldPosition="0">
        <references count="3">
          <reference field="0" count="1" selected="0">
            <x v="6"/>
          </reference>
          <reference field="1" count="1">
            <x v="4"/>
          </reference>
          <reference field="2" count="1" selected="0">
            <x v="18"/>
          </reference>
        </references>
      </pivotArea>
    </format>
    <format dxfId="1095">
      <pivotArea dataOnly="0" labelOnly="1" outline="0" fieldPosition="0">
        <references count="3">
          <reference field="0" count="1" selected="0">
            <x v="8"/>
          </reference>
          <reference field="1" count="1">
            <x v="5"/>
          </reference>
          <reference field="2" count="1" selected="0">
            <x v="19"/>
          </reference>
        </references>
      </pivotArea>
    </format>
    <format dxfId="1094">
      <pivotArea dataOnly="0" labelOnly="1" outline="0" fieldPosition="0">
        <references count="3">
          <reference field="0" count="1" selected="0">
            <x v="8"/>
          </reference>
          <reference field="1" count="1">
            <x v="4"/>
          </reference>
          <reference field="2" count="1" selected="0">
            <x v="21"/>
          </reference>
        </references>
      </pivotArea>
    </format>
    <format dxfId="1093">
      <pivotArea dataOnly="0" labelOnly="1" outline="0" fieldPosition="0">
        <references count="3">
          <reference field="0" count="1" selected="0">
            <x v="9"/>
          </reference>
          <reference field="1" count="1">
            <x v="5"/>
          </reference>
          <reference field="2" count="1" selected="0">
            <x v="22"/>
          </reference>
        </references>
      </pivotArea>
    </format>
    <format dxfId="1092">
      <pivotArea dataOnly="0" labelOnly="1" outline="0" fieldPosition="0">
        <references count="3">
          <reference field="0" count="1" selected="0">
            <x v="9"/>
          </reference>
          <reference field="1" count="1">
            <x v="3"/>
          </reference>
          <reference field="2" count="1" selected="0">
            <x v="24"/>
          </reference>
        </references>
      </pivotArea>
    </format>
    <format dxfId="1091">
      <pivotArea dataOnly="0" labelOnly="1" outline="0" fieldPosition="0">
        <references count="3">
          <reference field="0" count="1" selected="0">
            <x v="10"/>
          </reference>
          <reference field="1" count="1">
            <x v="4"/>
          </reference>
          <reference field="2" count="1" selected="0">
            <x v="28"/>
          </reference>
        </references>
      </pivotArea>
    </format>
    <format dxfId="1090">
      <pivotArea dataOnly="0" labelOnly="1" outline="0" fieldPosition="0">
        <references count="3">
          <reference field="0" count="1" selected="0">
            <x v="13"/>
          </reference>
          <reference field="1" count="1">
            <x v="1"/>
          </reference>
          <reference field="2" count="1" selected="0">
            <x v="30"/>
          </reference>
        </references>
      </pivotArea>
    </format>
    <format dxfId="1089">
      <pivotArea dataOnly="0" labelOnly="1" outline="0" fieldPosition="0">
        <references count="3">
          <reference field="0" count="1" selected="0">
            <x v="13"/>
          </reference>
          <reference field="1" count="1">
            <x v="3"/>
          </reference>
          <reference field="2" count="1" selected="0">
            <x v="31"/>
          </reference>
        </references>
      </pivotArea>
    </format>
    <format dxfId="1088">
      <pivotArea dataOnly="0" labelOnly="1" outline="0" fieldPosition="0">
        <references count="3">
          <reference field="0" count="1" selected="0">
            <x v="15"/>
          </reference>
          <reference field="1" count="1">
            <x v="0"/>
          </reference>
          <reference field="2" count="1" selected="0">
            <x v="34"/>
          </reference>
        </references>
      </pivotArea>
    </format>
    <format dxfId="1087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4" count="1">
            <x v="2"/>
          </reference>
        </references>
      </pivotArea>
    </format>
    <format dxfId="1086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4" count="1">
            <x v="1"/>
          </reference>
        </references>
      </pivotArea>
    </format>
    <format dxfId="1085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4" count="1">
            <x v="2"/>
          </reference>
        </references>
      </pivotArea>
    </format>
    <format dxfId="1084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4" count="1">
            <x v="1"/>
          </reference>
        </references>
      </pivotArea>
    </format>
    <format dxfId="1083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2">
            <x v="1"/>
            <x v="2"/>
          </reference>
        </references>
      </pivotArea>
    </format>
    <format dxfId="1082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4" count="1">
            <x v="2"/>
          </reference>
        </references>
      </pivotArea>
    </format>
    <format dxfId="1081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4" count="1">
            <x v="2"/>
          </reference>
        </references>
      </pivotArea>
    </format>
    <format dxfId="108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4" count="1" selected="0">
            <x v="2"/>
          </reference>
          <reference field="6" count="1">
            <x v="3"/>
          </reference>
        </references>
      </pivotArea>
    </format>
    <format dxfId="107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107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1077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107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4" count="1" selected="0">
            <x v="2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1075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1074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1073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1"/>
          </reference>
          <reference field="6" count="1" selected="0">
            <x v="1"/>
          </reference>
          <reference field="7" count="2">
            <x v="0"/>
            <x v="1"/>
          </reference>
        </references>
      </pivotArea>
    </format>
    <format dxfId="1072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107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</references>
      </pivotArea>
    </format>
    <format dxfId="1070">
      <pivotArea dataOnly="0" labelOnly="1" outline="0" fieldPosition="0">
        <references count="7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1069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5"/>
          </reference>
          <reference field="2" count="1" selected="0">
            <x v="15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1068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1067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5"/>
          </reference>
          <reference field="2" count="1" selected="0">
            <x v="19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1066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1065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2">
            <x v="6"/>
            <x v="7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</references>
      </pivotArea>
    </format>
    <format dxfId="1064">
      <pivotArea dataOnly="0" labelOnly="1" outline="0" fieldPosition="0">
        <references count="7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1063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1062">
      <pivotArea dataOnly="0" labelOnly="1" outline="0" fieldPosition="0">
        <references count="8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1061">
      <pivotArea dataOnly="0" labelOnly="1" outline="0" fieldPosition="0">
        <references count="8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1060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1059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1058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1057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1056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1055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1054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1053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1052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6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12" count="1">
            <x v="8"/>
          </reference>
        </references>
      </pivotArea>
    </format>
    <format dxfId="1051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7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12" count="1">
            <x v="9"/>
          </reference>
        </references>
      </pivotArea>
    </format>
    <format dxfId="1050">
      <pivotArea dataOnly="0" labelOnly="1" outline="0" fieldPosition="0">
        <references count="8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1049">
      <pivotArea dataOnly="0" labelOnly="1" outline="0" fieldPosition="0">
        <references count="8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1048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1047">
      <pivotArea dataOnly="0" labelOnly="1" outline="0" fieldPosition="0">
        <references count="9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1046">
      <pivotArea dataOnly="0" labelOnly="1" outline="0" fieldPosition="0">
        <references count="9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1045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1044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1043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1042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1041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1040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1039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1038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1037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6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12" count="1" selected="0">
            <x v="8"/>
          </reference>
          <reference field="13" count="1">
            <x v="8"/>
          </reference>
        </references>
      </pivotArea>
    </format>
    <format dxfId="1036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7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12" count="1" selected="0">
            <x v="9"/>
          </reference>
          <reference field="13" count="1">
            <x v="9"/>
          </reference>
        </references>
      </pivotArea>
    </format>
    <format dxfId="1035">
      <pivotArea dataOnly="0" labelOnly="1" outline="0" fieldPosition="0">
        <references count="9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1034">
      <pivotArea dataOnly="0" labelOnly="1" outline="0" fieldPosition="0">
        <references count="9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1033">
      <pivotArea dataOnly="0" labelOnly="1" outline="0" fieldPosition="0">
        <references count="10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1" count="1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032">
      <pivotArea dataOnly="0" labelOnly="1" outline="0" fieldPosition="0">
        <references count="10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1" count="1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031">
      <pivotArea dataOnly="0" labelOnly="1" outline="0" fieldPosition="0">
        <references count="10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1" count="1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030">
      <pivotArea dataOnly="0" labelOnly="1" outline="0" fieldPosition="0">
        <references count="11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029">
      <pivotArea dataOnly="0" labelOnly="1" outline="0" fieldPosition="0">
        <references count="11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028">
      <pivotArea dataOnly="0" labelOnly="1" outline="0" fieldPosition="0">
        <references count="11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027">
      <pivotArea dataOnly="0" labelOnly="1" outline="0" fieldPosition="0">
        <references count="12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026">
      <pivotArea dataOnly="0" labelOnly="1" outline="0" fieldPosition="0">
        <references count="12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5"/>
          </reference>
          <reference field="13" count="1" selected="0">
            <x v="3"/>
          </reference>
        </references>
      </pivotArea>
    </format>
    <format dxfId="1025">
      <pivotArea dataOnly="0" labelOnly="1" outline="0" fieldPosition="0">
        <references count="12">
          <reference field="0" count="1" selected="0">
            <x v="6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024">
      <pivotArea dataOnly="0" labelOnly="1" outline="0" fieldPosition="0">
        <references count="12">
          <reference field="0" count="1" selected="0">
            <x v="6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5"/>
          </reference>
          <reference field="13" count="1" selected="0">
            <x v="3"/>
          </reference>
        </references>
      </pivotArea>
    </format>
    <format dxfId="1023">
      <pivotArea dataOnly="0" labelOnly="1" outline="0" fieldPosition="0">
        <references count="12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022">
      <pivotArea dataOnly="0" labelOnly="1" outline="0" fieldPosition="0">
        <references count="12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5"/>
          </reference>
          <reference field="13" count="1" selected="0">
            <x v="3"/>
          </reference>
        </references>
      </pivotArea>
    </format>
    <format dxfId="1021">
      <pivotArea dataOnly="0" labelOnly="1" outline="0" fieldPosition="0">
        <references count="12">
          <reference field="0" count="1" selected="0">
            <x v="8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020">
      <pivotArea dataOnly="0" labelOnly="1" outline="0" fieldPosition="0">
        <references count="12">
          <reference field="0" count="1" selected="0">
            <x v="8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5"/>
          </reference>
          <reference field="13" count="1" selected="0">
            <x v="3"/>
          </reference>
        </references>
      </pivotArea>
    </format>
    <format dxfId="1019">
      <pivotArea dataOnly="0" labelOnly="1" outline="0" fieldPosition="0">
        <references count="12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018">
      <pivotArea dataOnly="0" labelOnly="1" outline="0" fieldPosition="0">
        <references count="12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5"/>
          </reference>
          <reference field="13" count="1" selected="0">
            <x v="3"/>
          </reference>
        </references>
      </pivotArea>
    </format>
    <format dxfId="1017">
      <pivotArea dataOnly="0" labelOnly="1" outline="0" fieldPosition="0">
        <references count="12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6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8"/>
          </reference>
          <reference field="13" count="1" selected="0">
            <x v="8"/>
          </reference>
        </references>
      </pivotArea>
    </format>
    <format dxfId="1016">
      <pivotArea dataOnly="0" labelOnly="1" outline="0" fieldPosition="0">
        <references count="12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7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9"/>
          </reference>
          <reference field="13" count="1" selected="0">
            <x v="9"/>
          </reference>
        </references>
      </pivotArea>
    </format>
    <format dxfId="1015">
      <pivotArea dataOnly="0" labelOnly="1" outline="0" fieldPosition="0">
        <references count="12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1014">
      <pivotArea dataOnly="0" labelOnly="1" outline="0" fieldPosition="0">
        <references count="12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5"/>
          </reference>
          <reference field="13" count="1" selected="0">
            <x v="3"/>
          </reference>
        </references>
      </pivotArea>
    </format>
    <format dxfId="1013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1012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011">
      <pivotArea dataOnly="0" labelOnly="1" outline="0" fieldPosition="0">
        <references count="2">
          <reference field="0" count="1" selected="0">
            <x v="17"/>
          </reference>
          <reference field="2" count="1">
            <x v="0"/>
          </reference>
        </references>
      </pivotArea>
    </format>
    <format dxfId="1010">
      <pivotArea dataOnly="0" labelOnly="1" outline="0" fieldPosition="0">
        <references count="3">
          <reference field="0" count="1" selected="0">
            <x v="17"/>
          </reference>
          <reference field="1" count="3">
            <x v="6"/>
            <x v="7"/>
            <x v="8"/>
          </reference>
          <reference field="2" count="1" selected="0">
            <x v="0"/>
          </reference>
        </references>
      </pivotArea>
    </format>
    <format dxfId="1009">
      <pivotArea dataOnly="0" labelOnly="1" outline="0" fieldPosition="0">
        <references count="3">
          <reference field="0" count="1" selected="0">
            <x v="18"/>
          </reference>
          <reference field="1" count="3">
            <x v="6"/>
            <x v="7"/>
            <x v="8"/>
          </reference>
          <reference field="2" count="1" selected="0">
            <x v="0"/>
          </reference>
        </references>
      </pivotArea>
    </format>
    <format dxfId="1008">
      <pivotArea dataOnly="0" labelOnly="1" outline="0" fieldPosition="0">
        <references count="3">
          <reference field="0" count="1" selected="0">
            <x v="19"/>
          </reference>
          <reference field="1" count="2">
            <x v="6"/>
            <x v="7"/>
          </reference>
          <reference field="2" count="1" selected="0">
            <x v="0"/>
          </reference>
        </references>
      </pivotArea>
    </format>
    <format dxfId="1007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>
            <x v="2"/>
          </reference>
        </references>
      </pivotArea>
    </format>
    <format dxfId="1006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005">
      <pivotArea dataOnly="0" labelOnly="1" outline="0" fieldPosition="0">
        <references count="7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</references>
      </pivotArea>
    </format>
    <format dxfId="1004">
      <pivotArea dataOnly="0" labelOnly="1" outline="0" fieldPosition="0">
        <references count="8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1003">
      <pivotArea dataOnly="0" labelOnly="1" outline="0" fieldPosition="0">
        <references count="9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1002">
      <pivotArea dataOnly="0" labelOnly="1" outline="0" fieldPosition="0">
        <references count="10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1001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00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4" count="1" selected="0">
            <x v="2"/>
          </reference>
          <reference field="6" count="1">
            <x v="3"/>
          </reference>
        </references>
      </pivotArea>
    </format>
    <format dxfId="99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2" count="1" selected="0">
            <x v="5"/>
          </reference>
          <reference field="4" count="1" selected="0">
            <x v="2"/>
          </reference>
          <reference field="6" count="1">
            <x v="4"/>
          </reference>
        </references>
      </pivotArea>
    </format>
    <format dxfId="99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2" count="1" selected="0">
            <x v="7"/>
          </reference>
          <reference field="4" count="1" selected="0">
            <x v="2"/>
          </reference>
          <reference field="6" count="1">
            <x v="5"/>
          </reference>
        </references>
      </pivotArea>
    </format>
    <format dxfId="99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8"/>
          </reference>
          <reference field="4" count="1" selected="0">
            <x v="2"/>
          </reference>
          <reference field="6" count="1">
            <x v="6"/>
          </reference>
        </references>
      </pivotArea>
    </format>
    <format dxfId="99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4" count="1" selected="0">
            <x v="2"/>
          </reference>
          <reference field="6" count="1">
            <x v="7"/>
          </reference>
        </references>
      </pivotArea>
    </format>
    <format dxfId="99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99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4" count="1" selected="0">
            <x v="2"/>
          </reference>
          <reference field="6" count="1">
            <x v="8"/>
          </reference>
        </references>
      </pivotArea>
    </format>
    <format dxfId="993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992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2"/>
          </reference>
          <reference field="6" count="1">
            <x v="9"/>
          </reference>
        </references>
      </pivotArea>
    </format>
    <format dxfId="991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990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4" count="1" selected="0">
            <x v="2"/>
          </reference>
          <reference field="6" count="1">
            <x v="10"/>
          </reference>
        </references>
      </pivotArea>
    </format>
    <format dxfId="989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4" count="1" selected="0">
            <x v="2"/>
          </reference>
          <reference field="6" count="1">
            <x v="11"/>
          </reference>
        </references>
      </pivotArea>
    </format>
    <format dxfId="988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4" count="1" selected="0">
            <x v="2"/>
          </reference>
          <reference field="6" count="1">
            <x v="12"/>
          </reference>
        </references>
      </pivotArea>
    </format>
    <format dxfId="987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3"/>
          </reference>
          <reference field="2" count="1" selected="0">
            <x v="31"/>
          </reference>
          <reference field="4" count="1" selected="0">
            <x v="2"/>
          </reference>
          <reference field="6" count="1">
            <x v="13"/>
          </reference>
        </references>
      </pivotArea>
    </format>
    <format dxfId="986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0"/>
          </reference>
          <reference field="2" count="1" selected="0">
            <x v="34"/>
          </reference>
          <reference field="4" count="1" selected="0">
            <x v="2"/>
          </reference>
          <reference field="6" count="1">
            <x v="14"/>
          </reference>
        </references>
      </pivotArea>
    </format>
    <format dxfId="985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0"/>
          </reference>
          <reference field="2" count="1" selected="0">
            <x v="36"/>
          </reference>
          <reference field="4" count="1" selected="0">
            <x v="2"/>
          </reference>
          <reference field="6" count="1">
            <x v="15"/>
          </reference>
        </references>
      </pivotArea>
    </format>
    <format dxfId="984">
      <pivotArea dataOnly="0" labelOnly="1" outline="0" fieldPosition="0">
        <references count="1">
          <reference field="0" count="16">
            <x v="0"/>
            <x v="1"/>
            <x v="2"/>
            <x v="3"/>
            <x v="4"/>
            <x v="5"/>
            <x v="6"/>
            <x v="8"/>
            <x v="9"/>
            <x v="10"/>
            <x v="13"/>
            <x v="15"/>
            <x v="16"/>
            <x v="17"/>
            <x v="18"/>
            <x v="19"/>
          </reference>
        </references>
      </pivotArea>
    </format>
    <format dxfId="983">
      <pivotArea dataOnly="0" labelOnly="1" outline="0" fieldPosition="0">
        <references count="2">
          <reference field="0" count="1" selected="0">
            <x v="17"/>
          </reference>
          <reference field="2" count="1">
            <x v="0"/>
          </reference>
        </references>
      </pivotArea>
    </format>
    <format dxfId="982">
      <pivotArea dataOnly="0" labelOnly="1" outline="0" fieldPosition="0">
        <references count="3">
          <reference field="0" count="1" selected="0">
            <x v="17"/>
          </reference>
          <reference field="1" count="3">
            <x v="6"/>
            <x v="7"/>
            <x v="8"/>
          </reference>
          <reference field="2" count="1" selected="0">
            <x v="0"/>
          </reference>
        </references>
      </pivotArea>
    </format>
    <format dxfId="981">
      <pivotArea dataOnly="0" labelOnly="1" outline="0" fieldPosition="0">
        <references count="3">
          <reference field="0" count="1" selected="0">
            <x v="18"/>
          </reference>
          <reference field="1" count="3">
            <x v="6"/>
            <x v="7"/>
            <x v="8"/>
          </reference>
          <reference field="2" count="1" selected="0">
            <x v="0"/>
          </reference>
        </references>
      </pivotArea>
    </format>
    <format dxfId="980">
      <pivotArea dataOnly="0" labelOnly="1" outline="0" fieldPosition="0">
        <references count="3">
          <reference field="0" count="1" selected="0">
            <x v="19"/>
          </reference>
          <reference field="1" count="2">
            <x v="6"/>
            <x v="7"/>
          </reference>
          <reference field="2" count="1" selected="0">
            <x v="0"/>
          </reference>
        </references>
      </pivotArea>
    </format>
    <format dxfId="979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>
            <x v="2"/>
          </reference>
        </references>
      </pivotArea>
    </format>
    <format dxfId="978">
      <pivotArea dataOnly="0" labelOnly="1" outline="0" fieldPosition="0">
        <references count="7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</references>
      </pivotArea>
    </format>
    <format dxfId="977">
      <pivotArea dataOnly="0" labelOnly="1" outline="0" fieldPosition="0">
        <references count="8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976">
      <pivotArea dataOnly="0" labelOnly="1" outline="0" fieldPosition="0">
        <references count="9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975">
      <pivotArea dataOnly="0" labelOnly="1" outline="0" fieldPosition="0">
        <references count="10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974">
      <pivotArea dataOnly="0" labelOnly="1" outline="0" fieldPosition="0">
        <references count="11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2"/>
          </reference>
          <reference field="6" count="1" selected="0">
            <x v="9"/>
          </reference>
          <reference field="7" count="1" selected="0">
            <x v="3"/>
          </reference>
          <reference field="8" count="1">
            <x v="0"/>
          </reference>
          <reference field="11" count="1" selected="0">
            <x v="0"/>
          </reference>
          <reference field="12" count="1" selected="0">
            <x v="1"/>
          </reference>
          <reference field="13" count="1" selected="0">
            <x v="1"/>
          </reference>
        </references>
      </pivotArea>
    </format>
    <format dxfId="973">
      <pivotArea dataOnly="0" labelOnly="1" outline="0" fieldPosition="0">
        <references count="11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972">
      <pivotArea dataOnly="0" labelOnly="1" outline="0" fieldPosition="0">
        <references count="12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2"/>
          </reference>
          <reference field="6" count="1" selected="0">
            <x v="9"/>
          </reference>
          <reference field="7" count="1" selected="0">
            <x v="3"/>
          </reference>
          <reference field="8" count="1" selected="0">
            <x v="0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1"/>
          </reference>
          <reference field="13" count="1" selected="0">
            <x v="1"/>
          </reference>
        </references>
      </pivotArea>
    </format>
    <format dxfId="971">
      <pivotArea dataOnly="0" labelOnly="1" outline="0" fieldPosition="0">
        <references count="12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0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970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969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968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967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966">
      <pivotArea dataOnly="0" labelOnly="1" outline="0" fieldPosition="0">
        <references count="2">
          <reference field="0" count="1" selected="0">
            <x v="17"/>
          </reference>
          <reference field="2" count="1">
            <x v="0"/>
          </reference>
        </references>
      </pivotArea>
    </format>
    <format dxfId="965">
      <pivotArea dataOnly="0" labelOnly="1" outline="0" fieldPosition="0">
        <references count="3">
          <reference field="0" count="1" selected="0">
            <x v="17"/>
          </reference>
          <reference field="1" count="3">
            <x v="6"/>
            <x v="7"/>
            <x v="8"/>
          </reference>
          <reference field="2" count="1" selected="0">
            <x v="0"/>
          </reference>
        </references>
      </pivotArea>
    </format>
    <format dxfId="964">
      <pivotArea dataOnly="0" labelOnly="1" outline="0" fieldPosition="0">
        <references count="3">
          <reference field="0" count="1" selected="0">
            <x v="18"/>
          </reference>
          <reference field="1" count="3">
            <x v="6"/>
            <x v="7"/>
            <x v="8"/>
          </reference>
          <reference field="2" count="1" selected="0">
            <x v="0"/>
          </reference>
        </references>
      </pivotArea>
    </format>
    <format dxfId="963">
      <pivotArea dataOnly="0" labelOnly="1" outline="0" fieldPosition="0">
        <references count="3">
          <reference field="0" count="1" selected="0">
            <x v="19"/>
          </reference>
          <reference field="1" count="2">
            <x v="6"/>
            <x v="7"/>
          </reference>
          <reference field="2" count="1" selected="0">
            <x v="0"/>
          </reference>
        </references>
      </pivotArea>
    </format>
    <format dxfId="962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>
            <x v="2"/>
          </reference>
        </references>
      </pivotArea>
    </format>
    <format dxfId="961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960">
      <pivotArea dataOnly="0" labelOnly="1" outline="0" fieldPosition="0">
        <references count="7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</references>
      </pivotArea>
    </format>
    <format dxfId="959">
      <pivotArea dataOnly="0" labelOnly="1" outline="0" fieldPosition="0">
        <references count="8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958">
      <pivotArea dataOnly="0" labelOnly="1" outline="0" fieldPosition="0">
        <references count="9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957">
      <pivotArea dataOnly="0" labelOnly="1" outline="0" fieldPosition="0">
        <references count="10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956">
      <pivotArea dataOnly="0" labelOnly="1" outline="0" fieldPosition="0">
        <references count="11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955">
      <pivotArea dataOnly="0" labelOnly="1" outline="0" fieldPosition="0">
        <references count="12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0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95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4" count="1" selected="0">
            <x v="2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953">
      <pivotArea dataOnly="0" labelOnly="1" outline="0" fieldPosition="0">
        <references count="6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4" count="1" selected="0">
            <x v="2"/>
          </reference>
          <reference field="6" count="1" selected="0">
            <x v="7"/>
          </reference>
          <reference field="7" count="1">
            <x v="3"/>
          </reference>
        </references>
      </pivotArea>
    </format>
    <format dxfId="952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951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4" count="1" selected="0">
            <x v="2"/>
          </reference>
          <reference field="6" count="1" selected="0">
            <x v="8"/>
          </reference>
          <reference field="7" count="1">
            <x v="3"/>
          </reference>
        </references>
      </pivotArea>
    </format>
    <format dxfId="950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949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1"/>
          </reference>
          <reference field="6" count="1" selected="0">
            <x v="1"/>
          </reference>
          <reference field="7" count="2">
            <x v="0"/>
            <x v="1"/>
          </reference>
        </references>
      </pivotArea>
    </format>
    <format dxfId="948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2"/>
          </reference>
          <reference field="6" count="1" selected="0">
            <x v="9"/>
          </reference>
          <reference field="7" count="1">
            <x v="3"/>
          </reference>
        </references>
      </pivotArea>
    </format>
    <format dxfId="947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946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4" count="1" selected="0">
            <x v="2"/>
          </reference>
          <reference field="6" count="1" selected="0">
            <x v="10"/>
          </reference>
          <reference field="7" count="1">
            <x v="3"/>
          </reference>
        </references>
      </pivotArea>
    </format>
    <format dxfId="945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4" count="1" selected="0">
            <x v="2"/>
          </reference>
          <reference field="6" count="1" selected="0">
            <x v="12"/>
          </reference>
          <reference field="7" count="1">
            <x v="3"/>
          </reference>
        </references>
      </pivotArea>
    </format>
    <format dxfId="944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943">
      <pivotArea type="all" dataOnly="0" outline="0" fieldPosition="0"/>
    </format>
    <format dxfId="942">
      <pivotArea field="0" type="button" dataOnly="0" labelOnly="1" outline="0" axis="axisCol" fieldPosition="0"/>
    </format>
    <format dxfId="941">
      <pivotArea field="2" type="button" dataOnly="0" labelOnly="1" outline="0" axis="axisCol" fieldPosition="1"/>
    </format>
    <format dxfId="940">
      <pivotArea field="1" type="button" dataOnly="0" labelOnly="1" outline="0" axis="axisCol" fieldPosition="2"/>
    </format>
    <format dxfId="939">
      <pivotArea field="4" type="button" dataOnly="0" labelOnly="1" outline="0" axis="axisCol" fieldPosition="3"/>
    </format>
    <format dxfId="938">
      <pivotArea field="6" type="button" dataOnly="0" labelOnly="1" outline="0" axis="axisCol" fieldPosition="4"/>
    </format>
    <format dxfId="937">
      <pivotArea field="7" type="button" dataOnly="0" labelOnly="1" outline="0" axis="axisCol" fieldPosition="5"/>
    </format>
    <format dxfId="936">
      <pivotArea field="3" type="button" dataOnly="0" labelOnly="1" outline="0" axis="axisCol" fieldPosition="6"/>
    </format>
    <format dxfId="935">
      <pivotArea field="12" type="button" dataOnly="0" labelOnly="1" outline="0" axis="axisCol" fieldPosition="7"/>
    </format>
    <format dxfId="934">
      <pivotArea field="13" type="button" dataOnly="0" labelOnly="1" outline="0" axis="axisCol" fieldPosition="8"/>
    </format>
    <format dxfId="933">
      <pivotArea field="11" type="button" dataOnly="0" labelOnly="1" outline="0" axis="axisCol" fieldPosition="9"/>
    </format>
    <format dxfId="932">
      <pivotArea field="8" type="button" dataOnly="0" labelOnly="1" outline="0" axis="axisCol" fieldPosition="10"/>
    </format>
    <format dxfId="931">
      <pivotArea field="9" type="button" dataOnly="0" labelOnly="1" outline="0" axis="axisCol" fieldPosition="11"/>
    </format>
    <format dxfId="930">
      <pivotArea type="topRight" dataOnly="0" labelOnly="1" outline="0" fieldPosition="0"/>
    </format>
    <format dxfId="929">
      <pivotArea dataOnly="0" labelOnly="1" outline="0" fieldPosition="0">
        <references count="1">
          <reference field="0" count="17">
            <x v="0"/>
            <x v="1"/>
            <x v="2"/>
            <x v="3"/>
            <x v="4"/>
            <x v="5"/>
            <x v="6"/>
            <x v="8"/>
            <x v="9"/>
            <x v="10"/>
            <x v="13"/>
            <x v="15"/>
            <x v="16"/>
            <x v="17"/>
            <x v="18"/>
            <x v="19"/>
            <x v="20"/>
          </reference>
        </references>
      </pivotArea>
    </format>
    <format dxfId="928">
      <pivotArea dataOnly="0" labelOnly="1" outline="0" fieldPosition="0">
        <references count="2">
          <reference field="0" count="1" selected="0">
            <x v="0"/>
          </reference>
          <reference field="2" count="1">
            <x v="3"/>
          </reference>
        </references>
      </pivotArea>
    </format>
    <format dxfId="927">
      <pivotArea dataOnly="0" labelOnly="1" outline="0" fieldPosition="0">
        <references count="2">
          <reference field="0" count="1" selected="0">
            <x v="1"/>
          </reference>
          <reference field="2" count="1">
            <x v="5"/>
          </reference>
        </references>
      </pivotArea>
    </format>
    <format dxfId="926">
      <pivotArea dataOnly="0" labelOnly="1" outline="0" fieldPosition="0">
        <references count="2">
          <reference field="0" count="1" selected="0">
            <x v="2"/>
          </reference>
          <reference field="2" count="1">
            <x v="7"/>
          </reference>
        </references>
      </pivotArea>
    </format>
    <format dxfId="925">
      <pivotArea dataOnly="0" labelOnly="1" outline="0" fieldPosition="0">
        <references count="2">
          <reference field="0" count="1" selected="0">
            <x v="3"/>
          </reference>
          <reference field="2" count="1">
            <x v="8"/>
          </reference>
        </references>
      </pivotArea>
    </format>
    <format dxfId="924">
      <pivotArea dataOnly="0" labelOnly="1" outline="0" fieldPosition="0">
        <references count="2">
          <reference field="0" count="1" selected="0">
            <x v="4"/>
          </reference>
          <reference field="2" count="1">
            <x v="10"/>
          </reference>
        </references>
      </pivotArea>
    </format>
    <format dxfId="923">
      <pivotArea dataOnly="0" labelOnly="1" outline="0" fieldPosition="0">
        <references count="2">
          <reference field="0" count="1" selected="0">
            <x v="5"/>
          </reference>
          <reference field="2" count="1">
            <x v="14"/>
          </reference>
        </references>
      </pivotArea>
    </format>
    <format dxfId="922">
      <pivotArea dataOnly="0" labelOnly="1" outline="0" fieldPosition="0">
        <references count="2">
          <reference field="0" count="1" selected="0">
            <x v="6"/>
          </reference>
          <reference field="2" count="3">
            <x v="15"/>
            <x v="16"/>
            <x v="18"/>
          </reference>
        </references>
      </pivotArea>
    </format>
    <format dxfId="921">
      <pivotArea dataOnly="0" labelOnly="1" outline="0" fieldPosition="0">
        <references count="2">
          <reference field="0" count="1" selected="0">
            <x v="8"/>
          </reference>
          <reference field="2" count="2">
            <x v="19"/>
            <x v="21"/>
          </reference>
        </references>
      </pivotArea>
    </format>
    <format dxfId="920">
      <pivotArea dataOnly="0" labelOnly="1" outline="0" fieldPosition="0">
        <references count="2">
          <reference field="0" count="1" selected="0">
            <x v="9"/>
          </reference>
          <reference field="2" count="2">
            <x v="22"/>
            <x v="24"/>
          </reference>
        </references>
      </pivotArea>
    </format>
    <format dxfId="919">
      <pivotArea dataOnly="0" labelOnly="1" outline="0" fieldPosition="0">
        <references count="2">
          <reference field="0" count="1" selected="0">
            <x v="10"/>
          </reference>
          <reference field="2" count="1">
            <x v="28"/>
          </reference>
        </references>
      </pivotArea>
    </format>
    <format dxfId="918">
      <pivotArea dataOnly="0" labelOnly="1" outline="0" fieldPosition="0">
        <references count="2">
          <reference field="0" count="1" selected="0">
            <x v="13"/>
          </reference>
          <reference field="2" count="2">
            <x v="30"/>
            <x v="31"/>
          </reference>
        </references>
      </pivotArea>
    </format>
    <format dxfId="917">
      <pivotArea dataOnly="0" labelOnly="1" outline="0" fieldPosition="0">
        <references count="2">
          <reference field="0" count="1" selected="0">
            <x v="15"/>
          </reference>
          <reference field="2" count="1">
            <x v="34"/>
          </reference>
        </references>
      </pivotArea>
    </format>
    <format dxfId="916">
      <pivotArea dataOnly="0" labelOnly="1" outline="0" fieldPosition="0">
        <references count="2">
          <reference field="0" count="1" selected="0">
            <x v="16"/>
          </reference>
          <reference field="2" count="1">
            <x v="36"/>
          </reference>
        </references>
      </pivotArea>
    </format>
    <format dxfId="915">
      <pivotArea dataOnly="0" labelOnly="1" outline="0" fieldPosition="0">
        <references count="2">
          <reference field="0" count="1" selected="0">
            <x v="17"/>
          </reference>
          <reference field="2" count="1">
            <x v="0"/>
          </reference>
        </references>
      </pivotArea>
    </format>
    <format dxfId="914">
      <pivotArea dataOnly="0" labelOnly="1" outline="0" fieldPosition="0">
        <references count="2">
          <reference field="0" count="1" selected="0">
            <x v="20"/>
          </reference>
          <reference field="2" count="2">
            <x v="39"/>
            <x v="40"/>
          </reference>
        </references>
      </pivotArea>
    </format>
    <format dxfId="913">
      <pivotArea dataOnly="0" labelOnly="1" outline="0" fieldPosition="0">
        <references count="3">
          <reference field="0" count="1" selected="0">
            <x v="0"/>
          </reference>
          <reference field="1" count="1">
            <x v="3"/>
          </reference>
          <reference field="2" count="1" selected="0">
            <x v="3"/>
          </reference>
        </references>
      </pivotArea>
    </format>
    <format dxfId="912">
      <pivotArea dataOnly="0" labelOnly="1" outline="0" fieldPosition="0">
        <references count="3">
          <reference field="0" count="1" selected="0">
            <x v="1"/>
          </reference>
          <reference field="1" count="1">
            <x v="4"/>
          </reference>
          <reference field="2" count="1" selected="0">
            <x v="5"/>
          </reference>
        </references>
      </pivotArea>
    </format>
    <format dxfId="911">
      <pivotArea dataOnly="0" labelOnly="1" outline="0" fieldPosition="0">
        <references count="3">
          <reference field="0" count="1" selected="0">
            <x v="2"/>
          </reference>
          <reference field="1" count="1">
            <x v="3"/>
          </reference>
          <reference field="2" count="1" selected="0">
            <x v="7"/>
          </reference>
        </references>
      </pivotArea>
    </format>
    <format dxfId="910">
      <pivotArea dataOnly="0" labelOnly="1" outline="0" fieldPosition="0">
        <references count="3">
          <reference field="0" count="1" selected="0">
            <x v="3"/>
          </reference>
          <reference field="1" count="1">
            <x v="1"/>
          </reference>
          <reference field="2" count="1" selected="0">
            <x v="8"/>
          </reference>
        </references>
      </pivotArea>
    </format>
    <format dxfId="909">
      <pivotArea dataOnly="0" labelOnly="1" outline="0" fieldPosition="0">
        <references count="3">
          <reference field="0" count="1" selected="0">
            <x v="4"/>
          </reference>
          <reference field="1" count="1">
            <x v="1"/>
          </reference>
          <reference field="2" count="1" selected="0">
            <x v="10"/>
          </reference>
        </references>
      </pivotArea>
    </format>
    <format dxfId="908">
      <pivotArea dataOnly="0" labelOnly="1" outline="0" fieldPosition="0">
        <references count="3">
          <reference field="0" count="1" selected="0">
            <x v="5"/>
          </reference>
          <reference field="1" count="1">
            <x v="4"/>
          </reference>
          <reference field="2" count="1" selected="0">
            <x v="14"/>
          </reference>
        </references>
      </pivotArea>
    </format>
    <format dxfId="907">
      <pivotArea dataOnly="0" labelOnly="1" outline="0" fieldPosition="0">
        <references count="3">
          <reference field="0" count="1" selected="0">
            <x v="6"/>
          </reference>
          <reference field="1" count="1">
            <x v="5"/>
          </reference>
          <reference field="2" count="1" selected="0">
            <x v="15"/>
          </reference>
        </references>
      </pivotArea>
    </format>
    <format dxfId="906">
      <pivotArea dataOnly="0" labelOnly="1" outline="0" fieldPosition="0">
        <references count="3">
          <reference field="0" count="1" selected="0">
            <x v="6"/>
          </reference>
          <reference field="1" count="1">
            <x v="0"/>
          </reference>
          <reference field="2" count="1" selected="0">
            <x v="16"/>
          </reference>
        </references>
      </pivotArea>
    </format>
    <format dxfId="905">
      <pivotArea dataOnly="0" labelOnly="1" outline="0" fieldPosition="0">
        <references count="3">
          <reference field="0" count="1" selected="0">
            <x v="6"/>
          </reference>
          <reference field="1" count="1">
            <x v="4"/>
          </reference>
          <reference field="2" count="1" selected="0">
            <x v="18"/>
          </reference>
        </references>
      </pivotArea>
    </format>
    <format dxfId="904">
      <pivotArea dataOnly="0" labelOnly="1" outline="0" fieldPosition="0">
        <references count="3">
          <reference field="0" count="1" selected="0">
            <x v="8"/>
          </reference>
          <reference field="1" count="1">
            <x v="5"/>
          </reference>
          <reference field="2" count="1" selected="0">
            <x v="19"/>
          </reference>
        </references>
      </pivotArea>
    </format>
    <format dxfId="903">
      <pivotArea dataOnly="0" labelOnly="1" outline="0" fieldPosition="0">
        <references count="3">
          <reference field="0" count="1" selected="0">
            <x v="8"/>
          </reference>
          <reference field="1" count="1">
            <x v="4"/>
          </reference>
          <reference field="2" count="1" selected="0">
            <x v="21"/>
          </reference>
        </references>
      </pivotArea>
    </format>
    <format dxfId="902">
      <pivotArea dataOnly="0" labelOnly="1" outline="0" fieldPosition="0">
        <references count="3">
          <reference field="0" count="1" selected="0">
            <x v="9"/>
          </reference>
          <reference field="1" count="1">
            <x v="5"/>
          </reference>
          <reference field="2" count="1" selected="0">
            <x v="22"/>
          </reference>
        </references>
      </pivotArea>
    </format>
    <format dxfId="901">
      <pivotArea dataOnly="0" labelOnly="1" outline="0" fieldPosition="0">
        <references count="3">
          <reference field="0" count="1" selected="0">
            <x v="9"/>
          </reference>
          <reference field="1" count="1">
            <x v="3"/>
          </reference>
          <reference field="2" count="1" selected="0">
            <x v="24"/>
          </reference>
        </references>
      </pivotArea>
    </format>
    <format dxfId="900">
      <pivotArea dataOnly="0" labelOnly="1" outline="0" fieldPosition="0">
        <references count="3">
          <reference field="0" count="1" selected="0">
            <x v="10"/>
          </reference>
          <reference field="1" count="1">
            <x v="4"/>
          </reference>
          <reference field="2" count="1" selected="0">
            <x v="28"/>
          </reference>
        </references>
      </pivotArea>
    </format>
    <format dxfId="899">
      <pivotArea dataOnly="0" labelOnly="1" outline="0" fieldPosition="0">
        <references count="3">
          <reference field="0" count="1" selected="0">
            <x v="13"/>
          </reference>
          <reference field="1" count="1">
            <x v="1"/>
          </reference>
          <reference field="2" count="1" selected="0">
            <x v="30"/>
          </reference>
        </references>
      </pivotArea>
    </format>
    <format dxfId="898">
      <pivotArea dataOnly="0" labelOnly="1" outline="0" fieldPosition="0">
        <references count="3">
          <reference field="0" count="1" selected="0">
            <x v="13"/>
          </reference>
          <reference field="1" count="1">
            <x v="3"/>
          </reference>
          <reference field="2" count="1" selected="0">
            <x v="31"/>
          </reference>
        </references>
      </pivotArea>
    </format>
    <format dxfId="897">
      <pivotArea dataOnly="0" labelOnly="1" outline="0" fieldPosition="0">
        <references count="3">
          <reference field="0" count="1" selected="0">
            <x v="15"/>
          </reference>
          <reference field="1" count="1">
            <x v="0"/>
          </reference>
          <reference field="2" count="1" selected="0">
            <x v="34"/>
          </reference>
        </references>
      </pivotArea>
    </format>
    <format dxfId="896">
      <pivotArea dataOnly="0" labelOnly="1" outline="0" fieldPosition="0">
        <references count="3">
          <reference field="0" count="1" selected="0">
            <x v="17"/>
          </reference>
          <reference field="1" count="3">
            <x v="6"/>
            <x v="7"/>
            <x v="8"/>
          </reference>
          <reference field="2" count="1" selected="0">
            <x v="0"/>
          </reference>
        </references>
      </pivotArea>
    </format>
    <format dxfId="895">
      <pivotArea dataOnly="0" labelOnly="1" outline="0" fieldPosition="0">
        <references count="3">
          <reference field="0" count="1" selected="0">
            <x v="18"/>
          </reference>
          <reference field="1" count="3">
            <x v="6"/>
            <x v="7"/>
            <x v="8"/>
          </reference>
          <reference field="2" count="1" selected="0">
            <x v="0"/>
          </reference>
        </references>
      </pivotArea>
    </format>
    <format dxfId="894">
      <pivotArea dataOnly="0" labelOnly="1" outline="0" fieldPosition="0">
        <references count="3">
          <reference field="0" count="1" selected="0">
            <x v="19"/>
          </reference>
          <reference field="1" count="2">
            <x v="6"/>
            <x v="7"/>
          </reference>
          <reference field="2" count="1" selected="0">
            <x v="0"/>
          </reference>
        </references>
      </pivotArea>
    </format>
    <format dxfId="893">
      <pivotArea dataOnly="0" labelOnly="1" outline="0" fieldPosition="0">
        <references count="3">
          <reference field="0" count="1" selected="0">
            <x v="20"/>
          </reference>
          <reference field="1" count="1">
            <x v="3"/>
          </reference>
          <reference field="2" count="1" selected="0">
            <x v="39"/>
          </reference>
        </references>
      </pivotArea>
    </format>
    <format dxfId="892">
      <pivotArea dataOnly="0" labelOnly="1" outline="0" fieldPosition="0">
        <references count="3">
          <reference field="0" count="1" selected="0">
            <x v="20"/>
          </reference>
          <reference field="1" count="1">
            <x v="4"/>
          </reference>
          <reference field="2" count="1" selected="0">
            <x v="40"/>
          </reference>
        </references>
      </pivotArea>
    </format>
    <format dxfId="891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4" count="1">
            <x v="2"/>
          </reference>
        </references>
      </pivotArea>
    </format>
    <format dxfId="890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4" count="1">
            <x v="2"/>
          </reference>
        </references>
      </pivotArea>
    </format>
    <format dxfId="889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4" count="1">
            <x v="1"/>
          </reference>
        </references>
      </pivotArea>
    </format>
    <format dxfId="888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4" count="1">
            <x v="2"/>
          </reference>
        </references>
      </pivotArea>
    </format>
    <format dxfId="887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4" count="1">
            <x v="1"/>
          </reference>
        </references>
      </pivotArea>
    </format>
    <format dxfId="886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>
            <x v="2"/>
          </reference>
        </references>
      </pivotArea>
    </format>
    <format dxfId="885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4" count="1">
            <x v="1"/>
          </reference>
        </references>
      </pivotArea>
    </format>
    <format dxfId="884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4" count="1">
            <x v="2"/>
          </reference>
        </references>
      </pivotArea>
    </format>
    <format dxfId="883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4" count="1">
            <x v="2"/>
          </reference>
        </references>
      </pivotArea>
    </format>
    <format dxfId="882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>
            <x v="2"/>
          </reference>
        </references>
      </pivotArea>
    </format>
    <format dxfId="881">
      <pivotArea dataOnly="0" labelOnly="1" outline="0" fieldPosition="0">
        <references count="4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4" count="1">
            <x v="0"/>
          </reference>
        </references>
      </pivotArea>
    </format>
    <format dxfId="88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4" count="1" selected="0">
            <x v="2"/>
          </reference>
          <reference field="6" count="1">
            <x v="3"/>
          </reference>
        </references>
      </pivotArea>
    </format>
    <format dxfId="87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2" count="1" selected="0">
            <x v="5"/>
          </reference>
          <reference field="4" count="1" selected="0">
            <x v="2"/>
          </reference>
          <reference field="6" count="1">
            <x v="4"/>
          </reference>
        </references>
      </pivotArea>
    </format>
    <format dxfId="87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2" count="1" selected="0">
            <x v="7"/>
          </reference>
          <reference field="4" count="1" selected="0">
            <x v="2"/>
          </reference>
          <reference field="6" count="1">
            <x v="5"/>
          </reference>
        </references>
      </pivotArea>
    </format>
    <format dxfId="87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8"/>
          </reference>
          <reference field="4" count="1" selected="0">
            <x v="2"/>
          </reference>
          <reference field="6" count="1">
            <x v="6"/>
          </reference>
        </references>
      </pivotArea>
    </format>
    <format dxfId="87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4" count="1" selected="0">
            <x v="2"/>
          </reference>
          <reference field="6" count="1">
            <x v="7"/>
          </reference>
        </references>
      </pivotArea>
    </format>
    <format dxfId="87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87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4" count="1" selected="0">
            <x v="2"/>
          </reference>
          <reference field="6" count="1">
            <x v="8"/>
          </reference>
        </references>
      </pivotArea>
    </format>
    <format dxfId="873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872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2"/>
          </reference>
          <reference field="6" count="1">
            <x v="9"/>
          </reference>
        </references>
      </pivotArea>
    </format>
    <format dxfId="871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870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4" count="1" selected="0">
            <x v="2"/>
          </reference>
          <reference field="6" count="1">
            <x v="10"/>
          </reference>
        </references>
      </pivotArea>
    </format>
    <format dxfId="869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4" count="1" selected="0">
            <x v="2"/>
          </reference>
          <reference field="6" count="1">
            <x v="11"/>
          </reference>
        </references>
      </pivotArea>
    </format>
    <format dxfId="868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4" count="1" selected="0">
            <x v="2"/>
          </reference>
          <reference field="6" count="1">
            <x v="12"/>
          </reference>
        </references>
      </pivotArea>
    </format>
    <format dxfId="867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3"/>
          </reference>
          <reference field="2" count="1" selected="0">
            <x v="31"/>
          </reference>
          <reference field="4" count="1" selected="0">
            <x v="2"/>
          </reference>
          <reference field="6" count="1">
            <x v="13"/>
          </reference>
        </references>
      </pivotArea>
    </format>
    <format dxfId="866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0"/>
          </reference>
          <reference field="2" count="1" selected="0">
            <x v="34"/>
          </reference>
          <reference field="4" count="1" selected="0">
            <x v="2"/>
          </reference>
          <reference field="6" count="1">
            <x v="14"/>
          </reference>
        </references>
      </pivotArea>
    </format>
    <format dxfId="865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0"/>
          </reference>
          <reference field="2" count="1" selected="0">
            <x v="36"/>
          </reference>
          <reference field="4" count="1" selected="0">
            <x v="2"/>
          </reference>
          <reference field="6" count="1">
            <x v="15"/>
          </reference>
        </references>
      </pivotArea>
    </format>
    <format dxfId="864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4" count="1" selected="0">
            <x v="2"/>
          </reference>
          <reference field="6" count="1" selected="0">
            <x v="12"/>
          </reference>
          <reference field="7" count="1">
            <x v="3"/>
          </reference>
        </references>
      </pivotArea>
    </format>
    <format dxfId="863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86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</references>
      </pivotArea>
    </format>
    <format dxfId="861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4"/>
          </reference>
          <reference field="2" count="1" selected="0">
            <x v="5"/>
          </reference>
          <reference field="3" count="1">
            <x v="5"/>
          </reference>
          <reference field="4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</references>
      </pivotArea>
    </format>
    <format dxfId="860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3"/>
          </reference>
          <reference field="2" count="1" selected="0">
            <x v="7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5"/>
          </reference>
          <reference field="7" count="1" selected="0">
            <x v="3"/>
          </reference>
        </references>
      </pivotArea>
    </format>
    <format dxfId="859">
      <pivotArea dataOnly="0" labelOnly="1" outline="0" fieldPosition="0">
        <references count="7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</references>
      </pivotArea>
    </format>
    <format dxfId="858">
      <pivotArea dataOnly="0" labelOnly="1" outline="0" fieldPosition="0">
        <references count="7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857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5"/>
          </reference>
          <reference field="2" count="1" selected="0">
            <x v="15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856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8"/>
          </reference>
          <reference field="7" count="1" selected="0">
            <x v="3"/>
          </reference>
        </references>
      </pivotArea>
    </format>
    <format dxfId="855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854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5"/>
          </reference>
          <reference field="2" count="1" selected="0">
            <x v="19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853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2">
            <x v="6"/>
            <x v="7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</references>
      </pivotArea>
    </format>
    <format dxfId="852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851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>
            <x v="8"/>
          </reference>
          <reference field="4" count="1" selected="0">
            <x v="2"/>
          </reference>
          <reference field="6" count="1" selected="0">
            <x v="9"/>
          </reference>
          <reference field="7" count="1" selected="0">
            <x v="3"/>
          </reference>
        </references>
      </pivotArea>
    </format>
    <format dxfId="850">
      <pivotArea dataOnly="0" labelOnly="1" outline="0" fieldPosition="0">
        <references count="7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849">
      <pivotArea dataOnly="0" labelOnly="1" outline="0" fieldPosition="0">
        <references count="7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10"/>
          </reference>
          <reference field="7" count="1" selected="0">
            <x v="3"/>
          </reference>
        </references>
      </pivotArea>
    </format>
    <format dxfId="848">
      <pivotArea dataOnly="0" labelOnly="1" outline="0" fieldPosition="0">
        <references count="7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3" count="1">
            <x v="5"/>
          </reference>
          <reference field="4" count="1" selected="0">
            <x v="2"/>
          </reference>
          <reference field="6" count="1" selected="0">
            <x v="11"/>
          </reference>
          <reference field="7" count="1" selected="0">
            <x v="3"/>
          </reference>
        </references>
      </pivotArea>
    </format>
    <format dxfId="847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12"/>
          </reference>
          <reference field="7" count="1" selected="0">
            <x v="3"/>
          </reference>
        </references>
      </pivotArea>
    </format>
    <format dxfId="846">
      <pivotArea dataOnly="0" labelOnly="1" outline="0" fieldPosition="0">
        <references count="7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</references>
      </pivotArea>
    </format>
    <format dxfId="845">
      <pivotArea dataOnly="0" labelOnly="1" outline="0" fieldPosition="0">
        <references count="7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3" count="2">
            <x v="6"/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</references>
      </pivotArea>
    </format>
    <format dxfId="844">
      <pivotArea dataOnly="0" labelOnly="1" outline="0" fieldPosition="0">
        <references count="7">
          <reference field="0" count="1" selected="0">
            <x v="20"/>
          </reference>
          <reference field="1" count="1" selected="0">
            <x v="4"/>
          </reference>
          <reference field="2" count="1" selected="0">
            <x v="40"/>
          </reference>
          <reference field="3" count="2">
            <x v="6"/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</references>
      </pivotArea>
    </format>
    <format dxfId="843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842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4"/>
          </reference>
          <reference field="2" count="1" selected="0">
            <x v="5"/>
          </reference>
          <reference field="3" count="1" selected="0">
            <x v="5"/>
          </reference>
          <reference field="4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  <reference field="12" count="1">
            <x v="7"/>
          </reference>
        </references>
      </pivotArea>
    </format>
    <format dxfId="841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3"/>
          </reference>
          <reference field="2" count="1" selected="0">
            <x v="7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5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840">
      <pivotArea dataOnly="0" labelOnly="1" outline="0" fieldPosition="0">
        <references count="8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839">
      <pivotArea dataOnly="0" labelOnly="1" outline="0" fieldPosition="0">
        <references count="8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838">
      <pivotArea dataOnly="0" labelOnly="1" outline="0" fieldPosition="0">
        <references count="8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837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836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835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8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834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833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832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831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830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6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12" count="1">
            <x v="8"/>
          </reference>
        </references>
      </pivotArea>
    </format>
    <format dxfId="829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7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12" count="1">
            <x v="9"/>
          </reference>
        </references>
      </pivotArea>
    </format>
    <format dxfId="828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827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826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2"/>
          </reference>
          <reference field="6" count="1" selected="0">
            <x v="9"/>
          </reference>
          <reference field="7" count="1" selected="0">
            <x v="3"/>
          </reference>
          <reference field="12" count="1">
            <x v="1"/>
          </reference>
        </references>
      </pivotArea>
    </format>
    <format dxfId="825">
      <pivotArea dataOnly="0" labelOnly="1" outline="0" fieldPosition="0">
        <references count="8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824">
      <pivotArea dataOnly="0" labelOnly="1" outline="0" fieldPosition="0">
        <references count="8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823">
      <pivotArea dataOnly="0" labelOnly="1" outline="0" fieldPosition="0">
        <references count="8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0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822">
      <pivotArea dataOnly="0" labelOnly="1" outline="0" fieldPosition="0">
        <references count="8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3" count="1" selected="0">
            <x v="5"/>
          </reference>
          <reference field="4" count="1" selected="0">
            <x v="2"/>
          </reference>
          <reference field="6" count="1" selected="0">
            <x v="11"/>
          </reference>
          <reference field="7" count="1" selected="0">
            <x v="3"/>
          </reference>
          <reference field="12" count="1">
            <x v="7"/>
          </reference>
        </references>
      </pivotArea>
    </format>
    <format dxfId="821">
      <pivotArea dataOnly="0" labelOnly="1" outline="0" fieldPosition="0">
        <references count="8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2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820">
      <pivotArea dataOnly="0" labelOnly="1" outline="0" fieldPosition="0">
        <references count="8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819">
      <pivotArea dataOnly="0" labelOnly="1" outline="0" fieldPosition="0">
        <references count="8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3" count="1" selected="0">
            <x v="6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10"/>
          </reference>
        </references>
      </pivotArea>
    </format>
    <format dxfId="818">
      <pivotArea dataOnly="0" labelOnly="1" outline="0" fieldPosition="0">
        <references count="8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3" count="1" selected="0"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9"/>
          </reference>
        </references>
      </pivotArea>
    </format>
    <format dxfId="817">
      <pivotArea dataOnly="0" labelOnly="1" outline="0" fieldPosition="0">
        <references count="8">
          <reference field="0" count="1" selected="0">
            <x v="20"/>
          </reference>
          <reference field="1" count="1" selected="0">
            <x v="4"/>
          </reference>
          <reference field="2" count="1" selected="0">
            <x v="40"/>
          </reference>
          <reference field="3" count="1" selected="0">
            <x v="6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10"/>
          </reference>
        </references>
      </pivotArea>
    </format>
    <format dxfId="816">
      <pivotArea dataOnly="0" labelOnly="1" outline="0" fieldPosition="0">
        <references count="8">
          <reference field="0" count="1" selected="0">
            <x v="20"/>
          </reference>
          <reference field="1" count="1" selected="0">
            <x v="4"/>
          </reference>
          <reference field="2" count="1" selected="0">
            <x v="40"/>
          </reference>
          <reference field="3" count="1" selected="0"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9"/>
          </reference>
        </references>
      </pivotArea>
    </format>
    <format dxfId="815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814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"/>
          </reference>
          <reference field="2" count="1" selected="0">
            <x v="5"/>
          </reference>
          <reference field="3" count="1" selected="0">
            <x v="5"/>
          </reference>
          <reference field="4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  <reference field="12" count="1" selected="0">
            <x v="7"/>
          </reference>
          <reference field="13" count="1">
            <x v="6"/>
          </reference>
        </references>
      </pivotArea>
    </format>
    <format dxfId="813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3"/>
          </reference>
          <reference field="2" count="1" selected="0">
            <x v="7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5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812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811">
      <pivotArea dataOnly="0" labelOnly="1" outline="0" fieldPosition="0">
        <references count="9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810">
      <pivotArea dataOnly="0" labelOnly="1" outline="0" fieldPosition="0">
        <references count="9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809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808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807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8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806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805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804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803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802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6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12" count="1" selected="0">
            <x v="8"/>
          </reference>
          <reference field="13" count="1">
            <x v="8"/>
          </reference>
        </references>
      </pivotArea>
    </format>
    <format dxfId="801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7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12" count="1" selected="0">
            <x v="9"/>
          </reference>
          <reference field="13" count="1">
            <x v="9"/>
          </reference>
        </references>
      </pivotArea>
    </format>
    <format dxfId="800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799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798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2"/>
          </reference>
          <reference field="6" count="1" selected="0">
            <x v="9"/>
          </reference>
          <reference field="7" count="1" selected="0">
            <x v="3"/>
          </reference>
          <reference field="12" count="1" selected="0">
            <x v="1"/>
          </reference>
          <reference field="13" count="1">
            <x v="1"/>
          </reference>
        </references>
      </pivotArea>
    </format>
    <format dxfId="797">
      <pivotArea dataOnly="0" labelOnly="1" outline="0" fieldPosition="0">
        <references count="9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796">
      <pivotArea dataOnly="0" labelOnly="1" outline="0" fieldPosition="0">
        <references count="9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795">
      <pivotArea dataOnly="0" labelOnly="1" outline="0" fieldPosition="0">
        <references count="9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0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794">
      <pivotArea dataOnly="0" labelOnly="1" outline="0" fieldPosition="0">
        <references count="9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3" count="1" selected="0">
            <x v="5"/>
          </reference>
          <reference field="4" count="1" selected="0">
            <x v="2"/>
          </reference>
          <reference field="6" count="1" selected="0">
            <x v="11"/>
          </reference>
          <reference field="7" count="1" selected="0">
            <x v="3"/>
          </reference>
          <reference field="12" count="1" selected="0">
            <x v="7"/>
          </reference>
          <reference field="13" count="1">
            <x v="6"/>
          </reference>
        </references>
      </pivotArea>
    </format>
    <format dxfId="793">
      <pivotArea dataOnly="0" labelOnly="1" outline="0" fieldPosition="0">
        <references count="9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2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792">
      <pivotArea dataOnly="0" labelOnly="1" outline="0" fieldPosition="0">
        <references count="9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791">
      <pivotArea dataOnly="0" labelOnly="1" outline="0" fieldPosition="0">
        <references count="9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3" count="1" selected="0">
            <x v="6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10"/>
          </reference>
          <reference field="13" count="1">
            <x v="8"/>
          </reference>
        </references>
      </pivotArea>
    </format>
    <format dxfId="790">
      <pivotArea dataOnly="0" labelOnly="1" outline="0" fieldPosition="0">
        <references count="9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3" count="1" selected="0"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9"/>
          </reference>
          <reference field="13" count="1">
            <x v="10"/>
          </reference>
        </references>
      </pivotArea>
    </format>
    <format dxfId="789">
      <pivotArea dataOnly="0" labelOnly="1" outline="0" fieldPosition="0">
        <references count="9">
          <reference field="0" count="1" selected="0">
            <x v="20"/>
          </reference>
          <reference field="1" count="1" selected="0">
            <x v="4"/>
          </reference>
          <reference field="2" count="1" selected="0">
            <x v="40"/>
          </reference>
          <reference field="3" count="1" selected="0">
            <x v="6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10"/>
          </reference>
          <reference field="13" count="1">
            <x v="8"/>
          </reference>
        </references>
      </pivotArea>
    </format>
    <format dxfId="788">
      <pivotArea dataOnly="0" labelOnly="1" outline="0" fieldPosition="0">
        <references count="9">
          <reference field="0" count="1" selected="0">
            <x v="20"/>
          </reference>
          <reference field="1" count="1" selected="0">
            <x v="4"/>
          </reference>
          <reference field="2" count="1" selected="0">
            <x v="40"/>
          </reference>
          <reference field="3" count="1" selected="0"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9"/>
          </reference>
          <reference field="13" count="1">
            <x v="10"/>
          </reference>
        </references>
      </pivotArea>
    </format>
    <format dxfId="787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786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785">
      <pivotArea dataOnly="0" labelOnly="1" outline="0" fieldPosition="0">
        <references count="10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1" count="1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784">
      <pivotArea dataOnly="0" labelOnly="1" outline="0" fieldPosition="0">
        <references count="10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8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783">
      <pivotArea dataOnly="0" labelOnly="1" outline="0" fieldPosition="0">
        <references count="10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1" count="1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782">
      <pivotArea dataOnly="0" labelOnly="1" outline="0" fieldPosition="0">
        <references count="10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2"/>
          </reference>
          <reference field="6" count="1" selected="0">
            <x v="9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1"/>
          </reference>
          <reference field="13" count="1" selected="0">
            <x v="1"/>
          </reference>
        </references>
      </pivotArea>
    </format>
    <format dxfId="781">
      <pivotArea dataOnly="0" labelOnly="1" outline="0" fieldPosition="0">
        <references count="10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1" count="1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780">
      <pivotArea dataOnly="0" labelOnly="1" outline="0" fieldPosition="0">
        <references count="10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0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779">
      <pivotArea dataOnly="0" labelOnly="1" outline="0" fieldPosition="0">
        <references count="10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778">
      <pivotArea dataOnly="0" labelOnly="1" outline="0" fieldPosition="0">
        <references count="11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777">
      <pivotArea dataOnly="0" labelOnly="1" outline="0" fieldPosition="0">
        <references count="11">
          <reference field="0" count="1" selected="0">
            <x v="1"/>
          </reference>
          <reference field="1" count="1" selected="0">
            <x v="4"/>
          </reference>
          <reference field="2" count="1" selected="0">
            <x v="5"/>
          </reference>
          <reference field="3" count="1" selected="0">
            <x v="5"/>
          </reference>
          <reference field="4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  <reference field="8" count="1">
            <x v="4"/>
          </reference>
          <reference field="11" count="1" selected="0">
            <x v="0"/>
          </reference>
          <reference field="12" count="1" selected="0">
            <x v="7"/>
          </reference>
          <reference field="13" count="1" selected="0">
            <x v="6"/>
          </reference>
        </references>
      </pivotArea>
    </format>
    <format dxfId="776">
      <pivotArea dataOnly="0" labelOnly="1" outline="0" fieldPosition="0">
        <references count="11">
          <reference field="0" count="1" selected="0">
            <x v="2"/>
          </reference>
          <reference field="1" count="1" selected="0">
            <x v="3"/>
          </reference>
          <reference field="2" count="1" selected="0">
            <x v="7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5"/>
          </reference>
          <reference field="7" count="1" selected="0">
            <x v="3"/>
          </reference>
          <reference field="8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775">
      <pivotArea dataOnly="0" labelOnly="1" outline="0" fieldPosition="0">
        <references count="11">
          <reference field="0" count="1" selected="0">
            <x v="3"/>
          </reference>
          <reference field="1" count="1" selected="0">
            <x v="1"/>
          </reference>
          <reference field="2" count="1" selected="0">
            <x v="8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6"/>
          </reference>
          <reference field="7" count="1" selected="0">
            <x v="3"/>
          </reference>
          <reference field="8" count="1">
            <x v="4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774">
      <pivotArea dataOnly="0" labelOnly="1" outline="0" fieldPosition="0">
        <references count="11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  <reference field="8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773">
      <pivotArea dataOnly="0" labelOnly="1" outline="0" fieldPosition="0">
        <references count="11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772">
      <pivotArea dataOnly="0" labelOnly="1" outline="0" fieldPosition="0">
        <references count="11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8"/>
          </reference>
          <reference field="7" count="1" selected="0">
            <x v="3"/>
          </reference>
          <reference field="8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771">
      <pivotArea dataOnly="0" labelOnly="1" outline="0" fieldPosition="0">
        <references count="11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770">
      <pivotArea dataOnly="0" labelOnly="1" outline="0" fieldPosition="0">
        <references count="11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2"/>
          </reference>
          <reference field="6" count="1" selected="0">
            <x v="9"/>
          </reference>
          <reference field="7" count="1" selected="0">
            <x v="3"/>
          </reference>
          <reference field="8" count="1">
            <x v="4"/>
          </reference>
          <reference field="11" count="1" selected="0">
            <x v="0"/>
          </reference>
          <reference field="12" count="1" selected="0">
            <x v="1"/>
          </reference>
          <reference field="13" count="1" selected="0">
            <x v="1"/>
          </reference>
        </references>
      </pivotArea>
    </format>
    <format dxfId="769">
      <pivotArea dataOnly="0" labelOnly="1" outline="0" fieldPosition="0">
        <references count="11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768">
      <pivotArea dataOnly="0" labelOnly="1" outline="0" fieldPosition="0">
        <references count="11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0"/>
          </reference>
          <reference field="7" count="1" selected="0">
            <x v="3"/>
          </reference>
          <reference field="8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767">
      <pivotArea dataOnly="0" labelOnly="1" outline="0" fieldPosition="0">
        <references count="11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2"/>
          </reference>
          <reference field="7" count="1" selected="0">
            <x v="3"/>
          </reference>
          <reference field="8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766">
      <pivotArea dataOnly="0" labelOnly="1" outline="0" fieldPosition="0">
        <references count="11">
          <reference field="0" count="1" selected="0">
            <x v="13"/>
          </reference>
          <reference field="1" count="1" selected="0">
            <x v="3"/>
          </reference>
          <reference field="2" count="1" selected="0">
            <x v="31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3"/>
          </reference>
          <reference field="7" count="1" selected="0">
            <x v="3"/>
          </reference>
          <reference field="8" count="1">
            <x v="4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765">
      <pivotArea dataOnly="0" labelOnly="1" outline="0" fieldPosition="0">
        <references count="11">
          <reference field="0" count="1" selected="0">
            <x v="15"/>
          </reference>
          <reference field="1" count="1" selected="0">
            <x v="0"/>
          </reference>
          <reference field="2" count="1" selected="0">
            <x v="34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4"/>
          </reference>
          <reference field="7" count="1" selected="0">
            <x v="3"/>
          </reference>
          <reference field="8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764">
      <pivotArea dataOnly="0" labelOnly="1" outline="0" fieldPosition="0">
        <references count="11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763">
      <pivotArea dataOnly="0" labelOnly="1" outline="0" fieldPosition="0">
        <references count="12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  <reference field="8" count="1" selected="0">
            <x v="0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762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  <reference field="8" count="1" selected="0">
            <x v="0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761">
      <pivotArea dataOnly="0" labelOnly="1" outline="0" fieldPosition="0">
        <references count="12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760">
      <pivotArea dataOnly="0" labelOnly="1" outline="0" fieldPosition="0">
        <references count="12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8"/>
          </reference>
          <reference field="7" count="1" selected="0">
            <x v="3"/>
          </reference>
          <reference field="8" count="1" selected="0">
            <x v="0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759">
      <pivotArea dataOnly="0" labelOnly="1" outline="0" fieldPosition="0">
        <references count="12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758">
      <pivotArea dataOnly="0" labelOnly="1" outline="0" fieldPosition="0">
        <references count="12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2"/>
          </reference>
          <reference field="6" count="1" selected="0">
            <x v="9"/>
          </reference>
          <reference field="7" count="1" selected="0">
            <x v="3"/>
          </reference>
          <reference field="8" count="1" selected="0">
            <x v="4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1"/>
          </reference>
          <reference field="13" count="1" selected="0">
            <x v="1"/>
          </reference>
        </references>
      </pivotArea>
    </format>
    <format dxfId="757">
      <pivotArea dataOnly="0" labelOnly="1" outline="0" fieldPosition="0">
        <references count="12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756">
      <pivotArea dataOnly="0" labelOnly="1" outline="0" fieldPosition="0">
        <references count="12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0"/>
          </reference>
          <reference field="7" count="1" selected="0">
            <x v="3"/>
          </reference>
          <reference field="8" count="1" selected="0">
            <x v="0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755">
      <pivotArea dataOnly="0" labelOnly="1" outline="0" fieldPosition="0">
        <references count="12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2"/>
          </reference>
          <reference field="7" count="1" selected="0">
            <x v="3"/>
          </reference>
          <reference field="8" count="1" selected="0">
            <x v="0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754">
      <pivotArea dataOnly="0" labelOnly="1" outline="0" fieldPosition="0">
        <references count="12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0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753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752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751">
      <pivotArea dataOnly="0" labelOnly="1" outline="0" offset="A256:H256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750">
      <pivotArea dataOnly="0" labelOnly="1" outline="0" offset="D256:IV256" fieldPosition="0">
        <references count="6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4" count="1" selected="0">
            <x v="2"/>
          </reference>
          <reference field="6" count="1" selected="0">
            <x v="11"/>
          </reference>
          <reference field="7" count="1">
            <x v="3"/>
          </reference>
        </references>
      </pivotArea>
    </format>
    <format dxfId="749">
      <pivotArea dataOnly="0" labelOnly="1" outline="0" offset="A256:G256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74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4" count="1" selected="0">
            <x v="2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47">
      <pivotArea dataOnly="0" labelOnly="1" outline="0" fieldPosition="0">
        <references count="6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4" count="1" selected="0">
            <x v="2"/>
          </reference>
          <reference field="6" count="1" selected="0">
            <x v="7"/>
          </reference>
          <reference field="7" count="1">
            <x v="3"/>
          </reference>
        </references>
      </pivotArea>
    </format>
    <format dxfId="746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745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4" count="1" selected="0">
            <x v="2"/>
          </reference>
          <reference field="6" count="1" selected="0">
            <x v="8"/>
          </reference>
          <reference field="7" count="1">
            <x v="3"/>
          </reference>
        </references>
      </pivotArea>
    </format>
    <format dxfId="744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743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1"/>
          </reference>
          <reference field="6" count="1" selected="0">
            <x v="1"/>
          </reference>
          <reference field="7" count="2">
            <x v="0"/>
            <x v="1"/>
          </reference>
        </references>
      </pivotArea>
    </format>
    <format dxfId="742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2"/>
          </reference>
          <reference field="6" count="1" selected="0">
            <x v="9"/>
          </reference>
          <reference field="7" count="1">
            <x v="3"/>
          </reference>
        </references>
      </pivotArea>
    </format>
    <format dxfId="741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5"/>
          </reference>
          <reference field="2" count="1" selected="0">
            <x v="22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740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4" count="1" selected="0">
            <x v="2"/>
          </reference>
          <reference field="6" count="1" selected="0">
            <x v="10"/>
          </reference>
          <reference field="7" count="1">
            <x v="3"/>
          </reference>
        </references>
      </pivotArea>
    </format>
    <format dxfId="739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738">
      <pivotArea dataOnly="0" labelOnly="1" outline="0" fieldPosition="0">
        <references count="6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4" count="1" selected="0">
            <x v="2"/>
          </reference>
          <reference field="6" count="1" selected="0">
            <x v="11"/>
          </reference>
          <reference field="7" count="1">
            <x v="3"/>
          </reference>
        </references>
      </pivotArea>
    </format>
    <format dxfId="737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736">
      <pivotArea dataOnly="0" labelOnly="1" outline="0" fieldPosition="0">
        <references count="6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2"/>
          </reference>
        </references>
      </pivotArea>
    </format>
    <format dxfId="735">
      <pivotArea type="all" dataOnly="0" outline="0" fieldPosition="0"/>
    </format>
    <format dxfId="734">
      <pivotArea field="0" type="button" dataOnly="0" labelOnly="1" outline="0" axis="axisCol" fieldPosition="0"/>
    </format>
    <format dxfId="733">
      <pivotArea field="2" type="button" dataOnly="0" labelOnly="1" outline="0" axis="axisCol" fieldPosition="1"/>
    </format>
    <format dxfId="732">
      <pivotArea field="1" type="button" dataOnly="0" labelOnly="1" outline="0" axis="axisCol" fieldPosition="2"/>
    </format>
    <format dxfId="731">
      <pivotArea field="4" type="button" dataOnly="0" labelOnly="1" outline="0" axis="axisCol" fieldPosition="3"/>
    </format>
    <format dxfId="730">
      <pivotArea field="6" type="button" dataOnly="0" labelOnly="1" outline="0" axis="axisCol" fieldPosition="4"/>
    </format>
    <format dxfId="729">
      <pivotArea field="7" type="button" dataOnly="0" labelOnly="1" outline="0" axis="axisCol" fieldPosition="5"/>
    </format>
    <format dxfId="728">
      <pivotArea field="3" type="button" dataOnly="0" labelOnly="1" outline="0" axis="axisCol" fieldPosition="6"/>
    </format>
    <format dxfId="727">
      <pivotArea field="12" type="button" dataOnly="0" labelOnly="1" outline="0" axis="axisCol" fieldPosition="7"/>
    </format>
    <format dxfId="726">
      <pivotArea field="13" type="button" dataOnly="0" labelOnly="1" outline="0" axis="axisCol" fieldPosition="8"/>
    </format>
    <format dxfId="725">
      <pivotArea field="11" type="button" dataOnly="0" labelOnly="1" outline="0" axis="axisCol" fieldPosition="9"/>
    </format>
    <format dxfId="724">
      <pivotArea field="8" type="button" dataOnly="0" labelOnly="1" outline="0" axis="axisCol" fieldPosition="10"/>
    </format>
    <format dxfId="723">
      <pivotArea field="9" type="button" dataOnly="0" labelOnly="1" outline="0" axis="axisCol" fieldPosition="11"/>
    </format>
    <format dxfId="722">
      <pivotArea type="topRight" dataOnly="0" labelOnly="1" outline="0" fieldPosition="0"/>
    </format>
    <format dxfId="721">
      <pivotArea dataOnly="0" labelOnly="1" outline="0" fieldPosition="0">
        <references count="1">
          <reference field="0" count="19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5"/>
            <x v="16"/>
            <x v="17"/>
            <x v="18"/>
            <x v="19"/>
            <x v="20"/>
          </reference>
        </references>
      </pivotArea>
    </format>
    <format dxfId="720">
      <pivotArea dataOnly="0" labelOnly="1" outline="0" fieldPosition="0">
        <references count="2">
          <reference field="0" count="1" selected="0">
            <x v="0"/>
          </reference>
          <reference field="2" count="1">
            <x v="3"/>
          </reference>
        </references>
      </pivotArea>
    </format>
    <format dxfId="719">
      <pivotArea dataOnly="0" labelOnly="1" outline="0" fieldPosition="0">
        <references count="2">
          <reference field="0" count="1" selected="0">
            <x v="1"/>
          </reference>
          <reference field="2" count="1">
            <x v="5"/>
          </reference>
        </references>
      </pivotArea>
    </format>
    <format dxfId="718">
      <pivotArea dataOnly="0" labelOnly="1" outline="0" fieldPosition="0">
        <references count="2">
          <reference field="0" count="1" selected="0">
            <x v="2"/>
          </reference>
          <reference field="2" count="1">
            <x v="7"/>
          </reference>
        </references>
      </pivotArea>
    </format>
    <format dxfId="717">
      <pivotArea dataOnly="0" labelOnly="1" outline="0" fieldPosition="0">
        <references count="2">
          <reference field="0" count="1" selected="0">
            <x v="3"/>
          </reference>
          <reference field="2" count="1">
            <x v="8"/>
          </reference>
        </references>
      </pivotArea>
    </format>
    <format dxfId="716">
      <pivotArea dataOnly="0" labelOnly="1" outline="0" fieldPosition="0">
        <references count="2">
          <reference field="0" count="1" selected="0">
            <x v="4"/>
          </reference>
          <reference field="2" count="1">
            <x v="10"/>
          </reference>
        </references>
      </pivotArea>
    </format>
    <format dxfId="715">
      <pivotArea dataOnly="0" labelOnly="1" outline="0" fieldPosition="0">
        <references count="2">
          <reference field="0" count="1" selected="0">
            <x v="5"/>
          </reference>
          <reference field="2" count="2">
            <x v="14"/>
            <x v="15"/>
          </reference>
        </references>
      </pivotArea>
    </format>
    <format dxfId="714">
      <pivotArea dataOnly="0" labelOnly="1" outline="0" fieldPosition="0">
        <references count="2">
          <reference field="0" count="1" selected="0">
            <x v="6"/>
          </reference>
          <reference field="2" count="3">
            <x v="16"/>
            <x v="18"/>
            <x v="19"/>
          </reference>
        </references>
      </pivotArea>
    </format>
    <format dxfId="713">
      <pivotArea dataOnly="0" labelOnly="1" outline="0" fieldPosition="0">
        <references count="2">
          <reference field="0" count="1" selected="0">
            <x v="7"/>
          </reference>
          <reference field="2" count="1">
            <x v="1"/>
          </reference>
        </references>
      </pivotArea>
    </format>
    <format dxfId="712">
      <pivotArea dataOnly="0" labelOnly="1" outline="0" fieldPosition="0">
        <references count="2">
          <reference field="0" count="1" selected="0">
            <x v="8"/>
          </reference>
          <reference field="2" count="2">
            <x v="21"/>
            <x v="22"/>
          </reference>
        </references>
      </pivotArea>
    </format>
    <format dxfId="711">
      <pivotArea dataOnly="0" labelOnly="1" outline="0" fieldPosition="0">
        <references count="2">
          <reference field="0" count="1" selected="0">
            <x v="9"/>
          </reference>
          <reference field="2" count="3">
            <x v="24"/>
            <x v="25"/>
            <x v="26"/>
          </reference>
        </references>
      </pivotArea>
    </format>
    <format dxfId="710">
      <pivotArea dataOnly="0" labelOnly="1" outline="0" fieldPosition="0">
        <references count="2">
          <reference field="0" count="1" selected="0">
            <x v="10"/>
          </reference>
          <reference field="2" count="1">
            <x v="28"/>
          </reference>
        </references>
      </pivotArea>
    </format>
    <format dxfId="709">
      <pivotArea dataOnly="0" labelOnly="1" outline="0" fieldPosition="0">
        <references count="2">
          <reference field="0" count="1" selected="0">
            <x v="12"/>
          </reference>
          <reference field="2" count="1">
            <x v="2"/>
          </reference>
        </references>
      </pivotArea>
    </format>
    <format dxfId="708">
      <pivotArea dataOnly="0" labelOnly="1" outline="0" fieldPosition="0">
        <references count="2">
          <reference field="0" count="1" selected="0">
            <x v="13"/>
          </reference>
          <reference field="2" count="2">
            <x v="30"/>
            <x v="31"/>
          </reference>
        </references>
      </pivotArea>
    </format>
    <format dxfId="707">
      <pivotArea dataOnly="0" labelOnly="1" outline="0" fieldPosition="0">
        <references count="2">
          <reference field="0" count="1" selected="0">
            <x v="15"/>
          </reference>
          <reference field="2" count="1">
            <x v="34"/>
          </reference>
        </references>
      </pivotArea>
    </format>
    <format dxfId="706">
      <pivotArea dataOnly="0" labelOnly="1" outline="0" fieldPosition="0">
        <references count="2">
          <reference field="0" count="1" selected="0">
            <x v="16"/>
          </reference>
          <reference field="2" count="1">
            <x v="36"/>
          </reference>
        </references>
      </pivotArea>
    </format>
    <format dxfId="705">
      <pivotArea dataOnly="0" labelOnly="1" outline="0" fieldPosition="0">
        <references count="2">
          <reference field="0" count="1" selected="0">
            <x v="17"/>
          </reference>
          <reference field="2" count="1">
            <x v="0"/>
          </reference>
        </references>
      </pivotArea>
    </format>
    <format dxfId="704">
      <pivotArea dataOnly="0" labelOnly="1" outline="0" fieldPosition="0">
        <references count="2">
          <reference field="0" count="1" selected="0">
            <x v="20"/>
          </reference>
          <reference field="2" count="3">
            <x v="39"/>
            <x v="40"/>
            <x v="41"/>
          </reference>
        </references>
      </pivotArea>
    </format>
    <format dxfId="703">
      <pivotArea dataOnly="0" labelOnly="1" outline="0" fieldPosition="0">
        <references count="3">
          <reference field="0" count="1" selected="0">
            <x v="0"/>
          </reference>
          <reference field="1" count="1">
            <x v="3"/>
          </reference>
          <reference field="2" count="1" selected="0">
            <x v="3"/>
          </reference>
        </references>
      </pivotArea>
    </format>
    <format dxfId="702">
      <pivotArea dataOnly="0" labelOnly="1" outline="0" fieldPosition="0">
        <references count="3">
          <reference field="0" count="1" selected="0">
            <x v="1"/>
          </reference>
          <reference field="1" count="1">
            <x v="4"/>
          </reference>
          <reference field="2" count="1" selected="0">
            <x v="5"/>
          </reference>
        </references>
      </pivotArea>
    </format>
    <format dxfId="701">
      <pivotArea dataOnly="0" labelOnly="1" outline="0" fieldPosition="0">
        <references count="3">
          <reference field="0" count="1" selected="0">
            <x v="2"/>
          </reference>
          <reference field="1" count="1">
            <x v="3"/>
          </reference>
          <reference field="2" count="1" selected="0">
            <x v="7"/>
          </reference>
        </references>
      </pivotArea>
    </format>
    <format dxfId="700">
      <pivotArea dataOnly="0" labelOnly="1" outline="0" fieldPosition="0">
        <references count="3">
          <reference field="0" count="1" selected="0">
            <x v="3"/>
          </reference>
          <reference field="1" count="1">
            <x v="1"/>
          </reference>
          <reference field="2" count="1" selected="0">
            <x v="8"/>
          </reference>
        </references>
      </pivotArea>
    </format>
    <format dxfId="699">
      <pivotArea dataOnly="0" labelOnly="1" outline="0" offset="A256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698">
      <pivotArea dataOnly="0" labelOnly="1" outline="0" offset="A256" fieldPosition="0">
        <references count="7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</references>
      </pivotArea>
    </format>
    <format dxfId="697">
      <pivotArea dataOnly="0" labelOnly="1" outline="0" offset="A256" fieldPosition="0">
        <references count="8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696">
      <pivotArea dataOnly="0" labelOnly="1" outline="0" offset="A256" fieldPosition="0">
        <references count="9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695">
      <pivotArea dataOnly="0" labelOnly="1" outline="0" offset="A256" fieldPosition="0">
        <references count="10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694">
      <pivotArea dataOnly="0" labelOnly="1" outline="0" offset="A256" fieldPosition="0">
        <references count="11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693">
      <pivotArea dataOnly="0" labelOnly="1" outline="0" offset="A256" fieldPosition="0">
        <references count="12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0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692">
      <pivotArea dataOnly="0" labelOnly="1" outline="0" offset="A256" fieldPosition="0">
        <references count="1">
          <reference field="0" count="1">
            <x v="17"/>
          </reference>
        </references>
      </pivotArea>
    </format>
    <format dxfId="691">
      <pivotArea dataOnly="0" labelOnly="1" outline="0" offset="A256" fieldPosition="0">
        <references count="2">
          <reference field="0" count="1" selected="0">
            <x v="17"/>
          </reference>
          <reference field="2" count="1">
            <x v="0"/>
          </reference>
        </references>
      </pivotArea>
    </format>
    <format dxfId="690">
      <pivotArea dataOnly="0" labelOnly="1" outline="0" fieldPosition="0">
        <references count="3">
          <reference field="0" count="1" selected="0">
            <x v="17"/>
          </reference>
          <reference field="1" count="1">
            <x v="6"/>
          </reference>
          <reference field="2" count="1" selected="0">
            <x v="0"/>
          </reference>
        </references>
      </pivotArea>
    </format>
    <format dxfId="689">
      <pivotArea dataOnly="0" labelOnly="1" outline="0" offset="A256" fieldPosition="0">
        <references count="4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>
            <x v="2"/>
          </reference>
        </references>
      </pivotArea>
    </format>
    <format dxfId="688">
      <pivotArea dataOnly="0" labelOnly="1" outline="0" offset="B256:C256" fieldPosition="0">
        <references count="2">
          <reference field="0" count="1" selected="0">
            <x v="17"/>
          </reference>
          <reference field="2" count="1">
            <x v="0"/>
          </reference>
        </references>
      </pivotArea>
    </format>
    <format dxfId="687">
      <pivotArea dataOnly="0" labelOnly="1" outline="0" fieldPosition="0">
        <references count="3">
          <reference field="0" count="1" selected="0">
            <x v="17"/>
          </reference>
          <reference field="1" count="2">
            <x v="7"/>
            <x v="8"/>
          </reference>
          <reference field="2" count="1" selected="0">
            <x v="0"/>
          </reference>
        </references>
      </pivotArea>
    </format>
    <format dxfId="686">
      <pivotArea dataOnly="0" labelOnly="1" outline="0" fieldPosition="0">
        <references count="3">
          <reference field="0" count="1" selected="0">
            <x v="18"/>
          </reference>
          <reference field="1" count="3">
            <x v="6"/>
            <x v="7"/>
            <x v="8"/>
          </reference>
          <reference field="2" count="1" selected="0">
            <x v="0"/>
          </reference>
        </references>
      </pivotArea>
    </format>
    <format dxfId="685">
      <pivotArea dataOnly="0" labelOnly="1" outline="0" fieldPosition="0">
        <references count="3">
          <reference field="0" count="1" selected="0">
            <x v="19"/>
          </reference>
          <reference field="1" count="2">
            <x v="6"/>
            <x v="7"/>
          </reference>
          <reference field="2" count="1" selected="0">
            <x v="0"/>
          </reference>
        </references>
      </pivotArea>
    </format>
    <format dxfId="684">
      <pivotArea dataOnly="0" labelOnly="1" outline="0" fieldPosition="0">
        <references count="1">
          <reference field="0" count="2">
            <x v="18"/>
            <x v="19"/>
          </reference>
        </references>
      </pivotArea>
    </format>
    <format dxfId="683">
      <pivotArea type="all" dataOnly="0" outline="0" fieldPosition="0"/>
    </format>
    <format dxfId="682">
      <pivotArea field="0" type="button" dataOnly="0" labelOnly="1" outline="0" axis="axisCol" fieldPosition="0"/>
    </format>
    <format dxfId="681">
      <pivotArea field="2" type="button" dataOnly="0" labelOnly="1" outline="0" axis="axisCol" fieldPosition="1"/>
    </format>
    <format dxfId="680">
      <pivotArea field="1" type="button" dataOnly="0" labelOnly="1" outline="0" axis="axisCol" fieldPosition="2"/>
    </format>
    <format dxfId="679">
      <pivotArea field="4" type="button" dataOnly="0" labelOnly="1" outline="0" axis="axisCol" fieldPosition="3"/>
    </format>
    <format dxfId="678">
      <pivotArea field="6" type="button" dataOnly="0" labelOnly="1" outline="0" axis="axisCol" fieldPosition="4"/>
    </format>
    <format dxfId="677">
      <pivotArea field="7" type="button" dataOnly="0" labelOnly="1" outline="0" axis="axisCol" fieldPosition="5"/>
    </format>
    <format dxfId="676">
      <pivotArea field="3" type="button" dataOnly="0" labelOnly="1" outline="0" axis="axisCol" fieldPosition="6"/>
    </format>
    <format dxfId="675">
      <pivotArea field="12" type="button" dataOnly="0" labelOnly="1" outline="0" axis="axisCol" fieldPosition="7"/>
    </format>
    <format dxfId="674">
      <pivotArea field="13" type="button" dataOnly="0" labelOnly="1" outline="0" axis="axisCol" fieldPosition="8"/>
    </format>
    <format dxfId="673">
      <pivotArea field="11" type="button" dataOnly="0" labelOnly="1" outline="0" axis="axisCol" fieldPosition="9"/>
    </format>
    <format dxfId="672">
      <pivotArea field="8" type="button" dataOnly="0" labelOnly="1" outline="0" axis="axisCol" fieldPosition="10"/>
    </format>
    <format dxfId="671">
      <pivotArea field="9" type="button" dataOnly="0" labelOnly="1" outline="0" axis="axisCol" fieldPosition="11"/>
    </format>
    <format dxfId="670">
      <pivotArea type="topRight" dataOnly="0" labelOnly="1" outline="0" fieldPosition="0"/>
    </format>
    <format dxfId="669">
      <pivotArea dataOnly="0" labelOnly="1" outline="0" fieldPosition="0">
        <references count="1">
          <reference field="0" count="19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5"/>
            <x v="16"/>
            <x v="17"/>
            <x v="18"/>
            <x v="19"/>
            <x v="20"/>
          </reference>
        </references>
      </pivotArea>
    </format>
    <format dxfId="668">
      <pivotArea dataOnly="0" labelOnly="1" outline="0" fieldPosition="0">
        <references count="2">
          <reference field="0" count="1" selected="0">
            <x v="0"/>
          </reference>
          <reference field="2" count="1">
            <x v="3"/>
          </reference>
        </references>
      </pivotArea>
    </format>
    <format dxfId="667">
      <pivotArea dataOnly="0" labelOnly="1" outline="0" fieldPosition="0">
        <references count="2">
          <reference field="0" count="1" selected="0">
            <x v="1"/>
          </reference>
          <reference field="2" count="1">
            <x v="5"/>
          </reference>
        </references>
      </pivotArea>
    </format>
    <format dxfId="666">
      <pivotArea dataOnly="0" labelOnly="1" outline="0" fieldPosition="0">
        <references count="2">
          <reference field="0" count="1" selected="0">
            <x v="2"/>
          </reference>
          <reference field="2" count="1">
            <x v="7"/>
          </reference>
        </references>
      </pivotArea>
    </format>
    <format dxfId="665">
      <pivotArea dataOnly="0" labelOnly="1" outline="0" fieldPosition="0">
        <references count="2">
          <reference field="0" count="1" selected="0">
            <x v="3"/>
          </reference>
          <reference field="2" count="1">
            <x v="8"/>
          </reference>
        </references>
      </pivotArea>
    </format>
    <format dxfId="664">
      <pivotArea dataOnly="0" labelOnly="1" outline="0" fieldPosition="0">
        <references count="2">
          <reference field="0" count="1" selected="0">
            <x v="4"/>
          </reference>
          <reference field="2" count="1">
            <x v="10"/>
          </reference>
        </references>
      </pivotArea>
    </format>
    <format dxfId="663">
      <pivotArea dataOnly="0" labelOnly="1" outline="0" fieldPosition="0">
        <references count="2">
          <reference field="0" count="1" selected="0">
            <x v="5"/>
          </reference>
          <reference field="2" count="2">
            <x v="14"/>
            <x v="15"/>
          </reference>
        </references>
      </pivotArea>
    </format>
    <format dxfId="662">
      <pivotArea dataOnly="0" labelOnly="1" outline="0" fieldPosition="0">
        <references count="2">
          <reference field="0" count="1" selected="0">
            <x v="6"/>
          </reference>
          <reference field="2" count="3">
            <x v="16"/>
            <x v="18"/>
            <x v="19"/>
          </reference>
        </references>
      </pivotArea>
    </format>
    <format dxfId="661">
      <pivotArea dataOnly="0" labelOnly="1" outline="0" fieldPosition="0">
        <references count="2">
          <reference field="0" count="1" selected="0">
            <x v="7"/>
          </reference>
          <reference field="2" count="1">
            <x v="1"/>
          </reference>
        </references>
      </pivotArea>
    </format>
    <format dxfId="660">
      <pivotArea dataOnly="0" labelOnly="1" outline="0" fieldPosition="0">
        <references count="2">
          <reference field="0" count="1" selected="0">
            <x v="8"/>
          </reference>
          <reference field="2" count="2">
            <x v="21"/>
            <x v="22"/>
          </reference>
        </references>
      </pivotArea>
    </format>
    <format dxfId="659">
      <pivotArea dataOnly="0" labelOnly="1" outline="0" fieldPosition="0">
        <references count="2">
          <reference field="0" count="1" selected="0">
            <x v="9"/>
          </reference>
          <reference field="2" count="3">
            <x v="24"/>
            <x v="25"/>
            <x v="26"/>
          </reference>
        </references>
      </pivotArea>
    </format>
    <format dxfId="658">
      <pivotArea dataOnly="0" labelOnly="1" outline="0" fieldPosition="0">
        <references count="2">
          <reference field="0" count="1" selected="0">
            <x v="10"/>
          </reference>
          <reference field="2" count="1">
            <x v="28"/>
          </reference>
        </references>
      </pivotArea>
    </format>
    <format dxfId="657">
      <pivotArea dataOnly="0" labelOnly="1" outline="0" fieldPosition="0">
        <references count="2">
          <reference field="0" count="1" selected="0">
            <x v="12"/>
          </reference>
          <reference field="2" count="1">
            <x v="2"/>
          </reference>
        </references>
      </pivotArea>
    </format>
    <format dxfId="656">
      <pivotArea dataOnly="0" labelOnly="1" outline="0" fieldPosition="0">
        <references count="2">
          <reference field="0" count="1" selected="0">
            <x v="13"/>
          </reference>
          <reference field="2" count="2">
            <x v="30"/>
            <x v="31"/>
          </reference>
        </references>
      </pivotArea>
    </format>
    <format dxfId="655">
      <pivotArea dataOnly="0" labelOnly="1" outline="0" fieldPosition="0">
        <references count="2">
          <reference field="0" count="1" selected="0">
            <x v="15"/>
          </reference>
          <reference field="2" count="1">
            <x v="34"/>
          </reference>
        </references>
      </pivotArea>
    </format>
    <format dxfId="654">
      <pivotArea dataOnly="0" labelOnly="1" outline="0" fieldPosition="0">
        <references count="2">
          <reference field="0" count="1" selected="0">
            <x v="16"/>
          </reference>
          <reference field="2" count="1">
            <x v="36"/>
          </reference>
        </references>
      </pivotArea>
    </format>
    <format dxfId="653">
      <pivotArea dataOnly="0" labelOnly="1" outline="0" fieldPosition="0">
        <references count="2">
          <reference field="0" count="1" selected="0">
            <x v="17"/>
          </reference>
          <reference field="2" count="1">
            <x v="0"/>
          </reference>
        </references>
      </pivotArea>
    </format>
    <format dxfId="652">
      <pivotArea dataOnly="0" labelOnly="1" outline="0" fieldPosition="0">
        <references count="2">
          <reference field="0" count="1" selected="0">
            <x v="20"/>
          </reference>
          <reference field="2" count="3">
            <x v="39"/>
            <x v="40"/>
            <x v="41"/>
          </reference>
        </references>
      </pivotArea>
    </format>
    <format dxfId="651">
      <pivotArea dataOnly="0" labelOnly="1" outline="0" fieldPosition="0">
        <references count="3">
          <reference field="0" count="1" selected="0">
            <x v="0"/>
          </reference>
          <reference field="1" count="1">
            <x v="3"/>
          </reference>
          <reference field="2" count="1" selected="0">
            <x v="3"/>
          </reference>
        </references>
      </pivotArea>
    </format>
    <format dxfId="650">
      <pivotArea dataOnly="0" labelOnly="1" outline="0" fieldPosition="0">
        <references count="3">
          <reference field="0" count="1" selected="0">
            <x v="1"/>
          </reference>
          <reference field="1" count="1">
            <x v="4"/>
          </reference>
          <reference field="2" count="1" selected="0">
            <x v="5"/>
          </reference>
        </references>
      </pivotArea>
    </format>
    <format dxfId="649">
      <pivotArea dataOnly="0" labelOnly="1" outline="0" fieldPosition="0">
        <references count="3">
          <reference field="0" count="1" selected="0">
            <x v="2"/>
          </reference>
          <reference field="1" count="1">
            <x v="3"/>
          </reference>
          <reference field="2" count="1" selected="0">
            <x v="7"/>
          </reference>
        </references>
      </pivotArea>
    </format>
    <format dxfId="648">
      <pivotArea dataOnly="0" labelOnly="1" outline="0" fieldPosition="0">
        <references count="3">
          <reference field="0" count="1" selected="0">
            <x v="3"/>
          </reference>
          <reference field="1" count="1">
            <x v="1"/>
          </reference>
          <reference field="2" count="1" selected="0">
            <x v="8"/>
          </reference>
        </references>
      </pivotArea>
    </format>
    <format dxfId="647">
      <pivotArea dataOnly="0" labelOnly="1" outline="0" fieldPosition="0">
        <references count="3">
          <reference field="0" count="1" selected="0">
            <x v="4"/>
          </reference>
          <reference field="1" count="1">
            <x v="1"/>
          </reference>
          <reference field="2" count="1" selected="0">
            <x v="10"/>
          </reference>
        </references>
      </pivotArea>
    </format>
    <format dxfId="646">
      <pivotArea dataOnly="0" labelOnly="1" outline="0" fieldPosition="0">
        <references count="3">
          <reference field="0" count="1" selected="0">
            <x v="5"/>
          </reference>
          <reference field="1" count="1">
            <x v="4"/>
          </reference>
          <reference field="2" count="1" selected="0">
            <x v="14"/>
          </reference>
        </references>
      </pivotArea>
    </format>
    <format dxfId="645">
      <pivotArea dataOnly="0" labelOnly="1" outline="0" fieldPosition="0">
        <references count="3">
          <reference field="0" count="1" selected="0">
            <x v="5"/>
          </reference>
          <reference field="1" count="1">
            <x v="5"/>
          </reference>
          <reference field="2" count="1" selected="0">
            <x v="15"/>
          </reference>
        </references>
      </pivotArea>
    </format>
    <format dxfId="644">
      <pivotArea dataOnly="0" labelOnly="1" outline="0" fieldPosition="0">
        <references count="3">
          <reference field="0" count="1" selected="0">
            <x v="6"/>
          </reference>
          <reference field="1" count="1">
            <x v="0"/>
          </reference>
          <reference field="2" count="1" selected="0">
            <x v="16"/>
          </reference>
        </references>
      </pivotArea>
    </format>
    <format dxfId="643">
      <pivotArea dataOnly="0" labelOnly="1" outline="0" fieldPosition="0">
        <references count="3">
          <reference field="0" count="1" selected="0">
            <x v="6"/>
          </reference>
          <reference field="1" count="1">
            <x v="4"/>
          </reference>
          <reference field="2" count="1" selected="0">
            <x v="18"/>
          </reference>
        </references>
      </pivotArea>
    </format>
    <format dxfId="642">
      <pivotArea dataOnly="0" labelOnly="1" outline="0" fieldPosition="0">
        <references count="3">
          <reference field="0" count="1" selected="0">
            <x v="6"/>
          </reference>
          <reference field="1" count="1">
            <x v="5"/>
          </reference>
          <reference field="2" count="1" selected="0">
            <x v="19"/>
          </reference>
        </references>
      </pivotArea>
    </format>
    <format dxfId="641">
      <pivotArea dataOnly="0" labelOnly="1" outline="0" fieldPosition="0">
        <references count="3">
          <reference field="0" count="1" selected="0">
            <x v="7"/>
          </reference>
          <reference field="1" count="1">
            <x v="10"/>
          </reference>
          <reference field="2" count="1" selected="0">
            <x v="1"/>
          </reference>
        </references>
      </pivotArea>
    </format>
    <format dxfId="640">
      <pivotArea dataOnly="0" labelOnly="1" outline="0" fieldPosition="0">
        <references count="3">
          <reference field="0" count="1" selected="0">
            <x v="8"/>
          </reference>
          <reference field="1" count="1">
            <x v="4"/>
          </reference>
          <reference field="2" count="1" selected="0">
            <x v="21"/>
          </reference>
        </references>
      </pivotArea>
    </format>
    <format dxfId="639">
      <pivotArea dataOnly="0" labelOnly="1" outline="0" fieldPosition="0">
        <references count="3">
          <reference field="0" count="1" selected="0">
            <x v="8"/>
          </reference>
          <reference field="1" count="1">
            <x v="5"/>
          </reference>
          <reference field="2" count="1" selected="0">
            <x v="22"/>
          </reference>
        </references>
      </pivotArea>
    </format>
    <format dxfId="638">
      <pivotArea dataOnly="0" labelOnly="1" outline="0" fieldPosition="0">
        <references count="3">
          <reference field="0" count="1" selected="0">
            <x v="9"/>
          </reference>
          <reference field="1" count="1">
            <x v="3"/>
          </reference>
          <reference field="2" count="1" selected="0">
            <x v="24"/>
          </reference>
        </references>
      </pivotArea>
    </format>
    <format dxfId="637">
      <pivotArea dataOnly="0" labelOnly="1" outline="0" fieldPosition="0">
        <references count="3">
          <reference field="0" count="1" selected="0">
            <x v="9"/>
          </reference>
          <reference field="1" count="1">
            <x v="4"/>
          </reference>
          <reference field="2" count="1" selected="0">
            <x v="25"/>
          </reference>
        </references>
      </pivotArea>
    </format>
    <format dxfId="636">
      <pivotArea dataOnly="0" labelOnly="1" outline="0" fieldPosition="0">
        <references count="3">
          <reference field="0" count="1" selected="0">
            <x v="9"/>
          </reference>
          <reference field="1" count="1">
            <x v="5"/>
          </reference>
          <reference field="2" count="1" selected="0">
            <x v="26"/>
          </reference>
        </references>
      </pivotArea>
    </format>
    <format dxfId="635">
      <pivotArea dataOnly="0" labelOnly="1" outline="0" fieldPosition="0">
        <references count="3">
          <reference field="0" count="1" selected="0">
            <x v="10"/>
          </reference>
          <reference field="1" count="1">
            <x v="4"/>
          </reference>
          <reference field="2" count="1" selected="0">
            <x v="28"/>
          </reference>
        </references>
      </pivotArea>
    </format>
    <format dxfId="634">
      <pivotArea dataOnly="0" labelOnly="1" outline="0" fieldPosition="0">
        <references count="3">
          <reference field="0" count="1" selected="0">
            <x v="12"/>
          </reference>
          <reference field="1" count="1">
            <x v="9"/>
          </reference>
          <reference field="2" count="1" selected="0">
            <x v="2"/>
          </reference>
        </references>
      </pivotArea>
    </format>
    <format dxfId="633">
      <pivotArea dataOnly="0" labelOnly="1" outline="0" fieldPosition="0">
        <references count="3">
          <reference field="0" count="1" selected="0">
            <x v="13"/>
          </reference>
          <reference field="1" count="1">
            <x v="1"/>
          </reference>
          <reference field="2" count="1" selected="0">
            <x v="30"/>
          </reference>
        </references>
      </pivotArea>
    </format>
    <format dxfId="632">
      <pivotArea dataOnly="0" labelOnly="1" outline="0" fieldPosition="0">
        <references count="3">
          <reference field="0" count="1" selected="0">
            <x v="13"/>
          </reference>
          <reference field="1" count="1">
            <x v="3"/>
          </reference>
          <reference field="2" count="1" selected="0">
            <x v="31"/>
          </reference>
        </references>
      </pivotArea>
    </format>
    <format dxfId="631">
      <pivotArea dataOnly="0" labelOnly="1" outline="0" fieldPosition="0">
        <references count="3">
          <reference field="0" count="1" selected="0">
            <x v="15"/>
          </reference>
          <reference field="1" count="1">
            <x v="0"/>
          </reference>
          <reference field="2" count="1" selected="0">
            <x v="34"/>
          </reference>
        </references>
      </pivotArea>
    </format>
    <format dxfId="630">
      <pivotArea dataOnly="0" labelOnly="1" outline="0" fieldPosition="0">
        <references count="3">
          <reference field="0" count="1" selected="0">
            <x v="17"/>
          </reference>
          <reference field="1" count="3">
            <x v="6"/>
            <x v="7"/>
            <x v="8"/>
          </reference>
          <reference field="2" count="1" selected="0">
            <x v="0"/>
          </reference>
        </references>
      </pivotArea>
    </format>
    <format dxfId="629">
      <pivotArea dataOnly="0" labelOnly="1" outline="0" fieldPosition="0">
        <references count="3">
          <reference field="0" count="1" selected="0">
            <x v="18"/>
          </reference>
          <reference field="1" count="3">
            <x v="6"/>
            <x v="7"/>
            <x v="8"/>
          </reference>
          <reference field="2" count="1" selected="0">
            <x v="0"/>
          </reference>
        </references>
      </pivotArea>
    </format>
    <format dxfId="628">
      <pivotArea dataOnly="0" labelOnly="1" outline="0" fieldPosition="0">
        <references count="3">
          <reference field="0" count="1" selected="0">
            <x v="19"/>
          </reference>
          <reference field="1" count="2">
            <x v="6"/>
            <x v="7"/>
          </reference>
          <reference field="2" count="1" selected="0">
            <x v="0"/>
          </reference>
        </references>
      </pivotArea>
    </format>
    <format dxfId="627">
      <pivotArea dataOnly="0" labelOnly="1" outline="0" fieldPosition="0">
        <references count="3">
          <reference field="0" count="1" selected="0">
            <x v="20"/>
          </reference>
          <reference field="1" count="1">
            <x v="3"/>
          </reference>
          <reference field="2" count="1" selected="0">
            <x v="39"/>
          </reference>
        </references>
      </pivotArea>
    </format>
    <format dxfId="626">
      <pivotArea dataOnly="0" labelOnly="1" outline="0" fieldPosition="0">
        <references count="3">
          <reference field="0" count="1" selected="0">
            <x v="20"/>
          </reference>
          <reference field="1" count="1">
            <x v="4"/>
          </reference>
          <reference field="2" count="1" selected="0">
            <x v="40"/>
          </reference>
        </references>
      </pivotArea>
    </format>
    <format dxfId="625">
      <pivotArea dataOnly="0" labelOnly="1" outline="0" fieldPosition="0">
        <references count="3">
          <reference field="0" count="1" selected="0">
            <x v="20"/>
          </reference>
          <reference field="1" count="1">
            <x v="5"/>
          </reference>
          <reference field="2" count="1" selected="0">
            <x v="41"/>
          </reference>
        </references>
      </pivotArea>
    </format>
    <format dxfId="624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4" count="1">
            <x v="2"/>
          </reference>
        </references>
      </pivotArea>
    </format>
    <format dxfId="623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4" count="1">
            <x v="2"/>
          </reference>
        </references>
      </pivotArea>
    </format>
    <format dxfId="622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4" count="1">
            <x v="1"/>
          </reference>
        </references>
      </pivotArea>
    </format>
    <format dxfId="621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4" count="1">
            <x v="2"/>
          </reference>
        </references>
      </pivotArea>
    </format>
    <format dxfId="620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4" count="1">
            <x v="1"/>
          </reference>
        </references>
      </pivotArea>
    </format>
    <format dxfId="619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>
            <x v="2"/>
          </reference>
        </references>
      </pivotArea>
    </format>
    <format dxfId="618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4" count="1">
            <x v="1"/>
          </reference>
        </references>
      </pivotArea>
    </format>
    <format dxfId="617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4" count="1">
            <x v="2"/>
          </reference>
        </references>
      </pivotArea>
    </format>
    <format dxfId="616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4" count="1">
            <x v="1"/>
          </reference>
        </references>
      </pivotArea>
    </format>
    <format dxfId="615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4" count="1">
            <x v="2"/>
          </reference>
        </references>
      </pivotArea>
    </format>
    <format dxfId="614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4" count="1">
            <x v="1"/>
          </reference>
        </references>
      </pivotArea>
    </format>
    <format dxfId="613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4" count="1">
            <x v="2"/>
          </reference>
        </references>
      </pivotArea>
    </format>
    <format dxfId="612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>
            <x v="2"/>
          </reference>
        </references>
      </pivotArea>
    </format>
    <format dxfId="611">
      <pivotArea dataOnly="0" labelOnly="1" outline="0" fieldPosition="0">
        <references count="4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4" count="1">
            <x v="0"/>
          </reference>
        </references>
      </pivotArea>
    </format>
    <format dxfId="61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4" count="1" selected="0">
            <x v="2"/>
          </reference>
          <reference field="6" count="1">
            <x v="3"/>
          </reference>
        </references>
      </pivotArea>
    </format>
    <format dxfId="60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2" count="1" selected="0">
            <x v="5"/>
          </reference>
          <reference field="4" count="1" selected="0">
            <x v="2"/>
          </reference>
          <reference field="6" count="1">
            <x v="4"/>
          </reference>
        </references>
      </pivotArea>
    </format>
    <format dxfId="60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2" count="1" selected="0">
            <x v="7"/>
          </reference>
          <reference field="4" count="1" selected="0">
            <x v="2"/>
          </reference>
          <reference field="6" count="1">
            <x v="5"/>
          </reference>
        </references>
      </pivotArea>
    </format>
    <format dxfId="60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8"/>
          </reference>
          <reference field="4" count="1" selected="0">
            <x v="2"/>
          </reference>
          <reference field="6" count="1">
            <x v="6"/>
          </reference>
        </references>
      </pivotArea>
    </format>
    <format dxfId="60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4" count="1" selected="0">
            <x v="2"/>
          </reference>
          <reference field="6" count="1">
            <x v="7"/>
          </reference>
        </references>
      </pivotArea>
    </format>
    <format dxfId="60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60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4" count="1" selected="0">
            <x v="2"/>
          </reference>
          <reference field="6" count="1">
            <x v="8"/>
          </reference>
        </references>
      </pivotArea>
    </format>
    <format dxfId="603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602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2"/>
          </reference>
          <reference field="6" count="1">
            <x v="9"/>
          </reference>
        </references>
      </pivotArea>
    </format>
    <format dxfId="601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600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4" count="1" selected="0">
            <x v="2"/>
          </reference>
          <reference field="6" count="1">
            <x v="10"/>
          </reference>
        </references>
      </pivotArea>
    </format>
    <format dxfId="599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598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4" count="1" selected="0">
            <x v="2"/>
          </reference>
          <reference field="6" count="1">
            <x v="11"/>
          </reference>
        </references>
      </pivotArea>
    </format>
    <format dxfId="597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596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4" count="1" selected="0">
            <x v="2"/>
          </reference>
          <reference field="6" count="1">
            <x v="12"/>
          </reference>
        </references>
      </pivotArea>
    </format>
    <format dxfId="595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3"/>
          </reference>
          <reference field="2" count="1" selected="0">
            <x v="31"/>
          </reference>
          <reference field="4" count="1" selected="0">
            <x v="2"/>
          </reference>
          <reference field="6" count="1">
            <x v="13"/>
          </reference>
        </references>
      </pivotArea>
    </format>
    <format dxfId="594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0"/>
          </reference>
          <reference field="2" count="1" selected="0">
            <x v="34"/>
          </reference>
          <reference field="4" count="1" selected="0">
            <x v="2"/>
          </reference>
          <reference field="6" count="1">
            <x v="14"/>
          </reference>
        </references>
      </pivotArea>
    </format>
    <format dxfId="593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0"/>
          </reference>
          <reference field="2" count="1" selected="0">
            <x v="36"/>
          </reference>
          <reference field="4" count="1" selected="0">
            <x v="2"/>
          </reference>
          <reference field="6" count="1">
            <x v="15"/>
          </reference>
        </references>
      </pivotArea>
    </format>
    <format dxfId="59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4" count="1" selected="0">
            <x v="2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591">
      <pivotArea dataOnly="0" labelOnly="1" outline="0" fieldPosition="0">
        <references count="6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4" count="1" selected="0">
            <x v="2"/>
          </reference>
          <reference field="6" count="1" selected="0">
            <x v="7"/>
          </reference>
          <reference field="7" count="1">
            <x v="3"/>
          </reference>
        </references>
      </pivotArea>
    </format>
    <format dxfId="590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589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4" count="1" selected="0">
            <x v="2"/>
          </reference>
          <reference field="6" count="1" selected="0">
            <x v="8"/>
          </reference>
          <reference field="7" count="1">
            <x v="3"/>
          </reference>
        </references>
      </pivotArea>
    </format>
    <format dxfId="588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587">
      <pivotArea dataOnly="0" labelOnly="1" outline="0" fieldPosition="0">
        <references count="6">
          <reference field="0" count="1" selected="0">
            <x v="7"/>
          </reference>
          <reference field="1" count="1" selected="0">
            <x v="10"/>
          </reference>
          <reference field="2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586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585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2"/>
          </reference>
          <reference field="6" count="1" selected="0">
            <x v="9"/>
          </reference>
          <reference field="7" count="1">
            <x v="3"/>
          </reference>
        </references>
      </pivotArea>
    </format>
    <format dxfId="584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583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4" count="1" selected="0">
            <x v="2"/>
          </reference>
          <reference field="6" count="1" selected="0">
            <x v="10"/>
          </reference>
          <reference field="7" count="1">
            <x v="3"/>
          </reference>
        </references>
      </pivotArea>
    </format>
    <format dxfId="582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581">
      <pivotArea dataOnly="0" labelOnly="1" outline="0" fieldPosition="0">
        <references count="6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4" count="1" selected="0">
            <x v="2"/>
          </reference>
          <reference field="6" count="1" selected="0">
            <x v="11"/>
          </reference>
          <reference field="7" count="1">
            <x v="3"/>
          </reference>
        </references>
      </pivotArea>
    </format>
    <format dxfId="580">
      <pivotArea dataOnly="0" labelOnly="1" outline="0" fieldPosition="0">
        <references count="6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2"/>
          </reference>
        </references>
      </pivotArea>
    </format>
    <format dxfId="579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4" count="1" selected="0">
            <x v="2"/>
          </reference>
          <reference field="6" count="1" selected="0">
            <x v="12"/>
          </reference>
          <reference field="7" count="1">
            <x v="3"/>
          </reference>
        </references>
      </pivotArea>
    </format>
    <format dxfId="578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7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</references>
      </pivotArea>
    </format>
    <format dxfId="576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4"/>
          </reference>
          <reference field="2" count="1" selected="0">
            <x v="5"/>
          </reference>
          <reference field="3" count="1">
            <x v="5"/>
          </reference>
          <reference field="4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</references>
      </pivotArea>
    </format>
    <format dxfId="575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3"/>
          </reference>
          <reference field="2" count="1" selected="0">
            <x v="7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5"/>
          </reference>
          <reference field="7" count="1" selected="0">
            <x v="3"/>
          </reference>
        </references>
      </pivotArea>
    </format>
    <format dxfId="574">
      <pivotArea dataOnly="0" labelOnly="1" outline="0" fieldPosition="0">
        <references count="7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</references>
      </pivotArea>
    </format>
    <format dxfId="573">
      <pivotArea dataOnly="0" labelOnly="1" outline="0" fieldPosition="0">
        <references count="7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572">
      <pivotArea dataOnly="0" labelOnly="1" outline="0" fieldPosition="0">
        <references count="7">
          <reference field="0" count="1" selected="0">
            <x v="5"/>
          </reference>
          <reference field="1" count="1" selected="0">
            <x v="5"/>
          </reference>
          <reference field="2" count="1" selected="0">
            <x v="15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571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8"/>
          </reference>
          <reference field="7" count="1" selected="0">
            <x v="3"/>
          </reference>
        </references>
      </pivotArea>
    </format>
    <format dxfId="570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569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5"/>
          </reference>
          <reference field="2" count="1" selected="0">
            <x v="19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568">
      <pivotArea dataOnly="0" labelOnly="1" outline="0" fieldPosition="0">
        <references count="7">
          <reference field="0" count="1" selected="0">
            <x v="7"/>
          </reference>
          <reference field="1" count="1" selected="0">
            <x v="10"/>
          </reference>
          <reference field="2" count="1" selected="0">
            <x v="1"/>
          </reference>
          <reference field="3" count="2">
            <x v="6"/>
            <x v="7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</references>
      </pivotArea>
    </format>
    <format dxfId="567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566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>
            <x v="8"/>
          </reference>
          <reference field="4" count="1" selected="0">
            <x v="2"/>
          </reference>
          <reference field="6" count="1" selected="0">
            <x v="9"/>
          </reference>
          <reference field="7" count="1" selected="0">
            <x v="3"/>
          </reference>
        </references>
      </pivotArea>
    </format>
    <format dxfId="565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564">
      <pivotArea dataOnly="0" labelOnly="1" outline="0" fieldPosition="0">
        <references count="7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10"/>
          </reference>
          <reference field="7" count="1" selected="0">
            <x v="3"/>
          </reference>
        </references>
      </pivotArea>
    </format>
    <format dxfId="563">
      <pivotArea dataOnly="0" labelOnly="1" outline="0" fieldPosition="0">
        <references count="7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3" count="2">
            <x v="4"/>
            <x v="6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562">
      <pivotArea dataOnly="0" labelOnly="1" outline="0" fieldPosition="0">
        <references count="7">
          <reference field="0" count="1" selected="0">
            <x v="9"/>
          </reference>
          <reference field="1" count="1" selected="0">
            <x v="5"/>
          </reference>
          <reference field="2" count="1" selected="0">
            <x v="26"/>
          </reference>
          <reference field="3" count="2">
            <x v="1"/>
            <x v="10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561">
      <pivotArea dataOnly="0" labelOnly="1" outline="0" fieldPosition="0">
        <references count="7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3" count="1">
            <x v="5"/>
          </reference>
          <reference field="4" count="1" selected="0">
            <x v="2"/>
          </reference>
          <reference field="6" count="1" selected="0">
            <x v="11"/>
          </reference>
          <reference field="7" count="1" selected="0">
            <x v="3"/>
          </reference>
        </references>
      </pivotArea>
    </format>
    <format dxfId="560">
      <pivotArea dataOnly="0" labelOnly="1" outline="0" fieldPosition="0">
        <references count="7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559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12"/>
          </reference>
          <reference field="7" count="1" selected="0">
            <x v="3"/>
          </reference>
        </references>
      </pivotArea>
    </format>
    <format dxfId="558">
      <pivotArea dataOnly="0" labelOnly="1" outline="0" fieldPosition="0">
        <references count="7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</references>
      </pivotArea>
    </format>
    <format dxfId="557">
      <pivotArea dataOnly="0" labelOnly="1" outline="0" fieldPosition="0">
        <references count="7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3" count="2">
            <x v="6"/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</references>
      </pivotArea>
    </format>
    <format dxfId="556">
      <pivotArea dataOnly="0" labelOnly="1" outline="0" fieldPosition="0">
        <references count="7">
          <reference field="0" count="1" selected="0">
            <x v="20"/>
          </reference>
          <reference field="1" count="1" selected="0">
            <x v="4"/>
          </reference>
          <reference field="2" count="1" selected="0">
            <x v="40"/>
          </reference>
          <reference field="3" count="2">
            <x v="6"/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</references>
      </pivotArea>
    </format>
    <format dxfId="555">
      <pivotArea dataOnly="0" labelOnly="1" outline="0" fieldPosition="0">
        <references count="7">
          <reference field="0" count="1" selected="0">
            <x v="20"/>
          </reference>
          <reference field="1" count="1" selected="0">
            <x v="5"/>
          </reference>
          <reference field="2" count="1" selected="0">
            <x v="41"/>
          </reference>
          <reference field="3" count="2">
            <x v="6"/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</references>
      </pivotArea>
    </format>
    <format dxfId="554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553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4"/>
          </reference>
          <reference field="2" count="1" selected="0">
            <x v="5"/>
          </reference>
          <reference field="3" count="1" selected="0">
            <x v="5"/>
          </reference>
          <reference field="4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  <reference field="12" count="1">
            <x v="7"/>
          </reference>
        </references>
      </pivotArea>
    </format>
    <format dxfId="552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3"/>
          </reference>
          <reference field="2" count="1" selected="0">
            <x v="7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5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551">
      <pivotArea dataOnly="0" labelOnly="1" outline="0" fieldPosition="0">
        <references count="8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550">
      <pivotArea dataOnly="0" labelOnly="1" outline="0" fieldPosition="0">
        <references count="8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549">
      <pivotArea dataOnly="0" labelOnly="1" outline="0" fieldPosition="0">
        <references count="8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548">
      <pivotArea dataOnly="0" labelOnly="1" outline="0" fieldPosition="0">
        <references count="8">
          <reference field="0" count="1" selected="0">
            <x v="5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547">
      <pivotArea dataOnly="0" labelOnly="1" outline="0" fieldPosition="0">
        <references count="8">
          <reference field="0" count="1" selected="0">
            <x v="5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546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8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545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544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543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542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541">
      <pivotArea dataOnly="0" labelOnly="1" outline="0" fieldPosition="0">
        <references count="8">
          <reference field="0" count="1" selected="0">
            <x v="7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12" count="1">
            <x v="8"/>
          </reference>
        </references>
      </pivotArea>
    </format>
    <format dxfId="540">
      <pivotArea dataOnly="0" labelOnly="1" outline="0" fieldPosition="0">
        <references count="8">
          <reference field="0" count="1" selected="0">
            <x v="7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7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12" count="1">
            <x v="9"/>
          </reference>
        </references>
      </pivotArea>
    </format>
    <format dxfId="539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538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537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2"/>
          </reference>
          <reference field="6" count="1" selected="0">
            <x v="9"/>
          </reference>
          <reference field="7" count="1" selected="0">
            <x v="3"/>
          </reference>
          <reference field="12" count="1">
            <x v="1"/>
          </reference>
        </references>
      </pivotArea>
    </format>
    <format dxfId="536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535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534">
      <pivotArea dataOnly="0" labelOnly="1" outline="0" fieldPosition="0">
        <references count="8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0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533">
      <pivotArea dataOnly="0" labelOnly="1" outline="0" fieldPosition="0">
        <references count="8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532">
      <pivotArea dataOnly="0" labelOnly="1" outline="0" fieldPosition="0">
        <references count="8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3" count="1" selected="0">
            <x v="6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8"/>
          </reference>
        </references>
      </pivotArea>
    </format>
    <format dxfId="531">
      <pivotArea dataOnly="0" labelOnly="1" outline="0" fieldPosition="0">
        <references count="8">
          <reference field="0" count="1" selected="0">
            <x v="9"/>
          </reference>
          <reference field="1" count="1" selected="0">
            <x v="5"/>
          </reference>
          <reference field="2" count="1" selected="0">
            <x v="26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530">
      <pivotArea dataOnly="0" labelOnly="1" outline="0" fieldPosition="0">
        <references count="8">
          <reference field="0" count="1" selected="0">
            <x v="9"/>
          </reference>
          <reference field="1" count="1" selected="0">
            <x v="5"/>
          </reference>
          <reference field="2" count="1" selected="0">
            <x v="26"/>
          </reference>
          <reference field="3" count="1" selected="0">
            <x v="10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11"/>
          </reference>
        </references>
      </pivotArea>
    </format>
    <format dxfId="529">
      <pivotArea dataOnly="0" labelOnly="1" outline="0" fieldPosition="0">
        <references count="8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3" count="1" selected="0">
            <x v="5"/>
          </reference>
          <reference field="4" count="1" selected="0">
            <x v="2"/>
          </reference>
          <reference field="6" count="1" selected="0">
            <x v="11"/>
          </reference>
          <reference field="7" count="1" selected="0">
            <x v="3"/>
          </reference>
          <reference field="12" count="1">
            <x v="7"/>
          </reference>
        </references>
      </pivotArea>
    </format>
    <format dxfId="528">
      <pivotArea dataOnly="0" labelOnly="1" outline="0" fieldPosition="0">
        <references count="8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12" count="1">
            <x v="4"/>
          </reference>
        </references>
      </pivotArea>
    </format>
    <format dxfId="527">
      <pivotArea dataOnly="0" labelOnly="1" outline="0" fieldPosition="0">
        <references count="8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2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526">
      <pivotArea dataOnly="0" labelOnly="1" outline="0" fieldPosition="0">
        <references count="8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525">
      <pivotArea dataOnly="0" labelOnly="1" outline="0" fieldPosition="0">
        <references count="8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3" count="1" selected="0">
            <x v="6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10"/>
          </reference>
        </references>
      </pivotArea>
    </format>
    <format dxfId="524">
      <pivotArea dataOnly="0" labelOnly="1" outline="0" fieldPosition="0">
        <references count="8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3" count="1" selected="0"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9"/>
          </reference>
        </references>
      </pivotArea>
    </format>
    <format dxfId="523">
      <pivotArea dataOnly="0" labelOnly="1" outline="0" fieldPosition="0">
        <references count="8">
          <reference field="0" count="1" selected="0">
            <x v="20"/>
          </reference>
          <reference field="1" count="1" selected="0">
            <x v="4"/>
          </reference>
          <reference field="2" count="1" selected="0">
            <x v="40"/>
          </reference>
          <reference field="3" count="1" selected="0">
            <x v="6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10"/>
          </reference>
        </references>
      </pivotArea>
    </format>
    <format dxfId="522">
      <pivotArea dataOnly="0" labelOnly="1" outline="0" fieldPosition="0">
        <references count="8">
          <reference field="0" count="1" selected="0">
            <x v="20"/>
          </reference>
          <reference field="1" count="1" selected="0">
            <x v="4"/>
          </reference>
          <reference field="2" count="1" selected="0">
            <x v="40"/>
          </reference>
          <reference field="3" count="1" selected="0"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9"/>
          </reference>
        </references>
      </pivotArea>
    </format>
    <format dxfId="521">
      <pivotArea dataOnly="0" labelOnly="1" outline="0" fieldPosition="0">
        <references count="8">
          <reference field="0" count="1" selected="0">
            <x v="20"/>
          </reference>
          <reference field="1" count="1" selected="0">
            <x v="5"/>
          </reference>
          <reference field="2" count="1" selected="0">
            <x v="41"/>
          </reference>
          <reference field="3" count="1" selected="0">
            <x v="6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10"/>
          </reference>
        </references>
      </pivotArea>
    </format>
    <format dxfId="520">
      <pivotArea dataOnly="0" labelOnly="1" outline="0" fieldPosition="0">
        <references count="8">
          <reference field="0" count="1" selected="0">
            <x v="20"/>
          </reference>
          <reference field="1" count="1" selected="0">
            <x v="5"/>
          </reference>
          <reference field="2" count="1" selected="0">
            <x v="41"/>
          </reference>
          <reference field="3" count="1" selected="0"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9"/>
          </reference>
        </references>
      </pivotArea>
    </format>
    <format dxfId="519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518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"/>
          </reference>
          <reference field="2" count="1" selected="0">
            <x v="5"/>
          </reference>
          <reference field="3" count="1" selected="0">
            <x v="5"/>
          </reference>
          <reference field="4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  <reference field="12" count="1" selected="0">
            <x v="7"/>
          </reference>
          <reference field="13" count="1">
            <x v="6"/>
          </reference>
        </references>
      </pivotArea>
    </format>
    <format dxfId="517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3"/>
          </reference>
          <reference field="2" count="1" selected="0">
            <x v="7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5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516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515">
      <pivotArea dataOnly="0" labelOnly="1" outline="0" fieldPosition="0">
        <references count="9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514">
      <pivotArea dataOnly="0" labelOnly="1" outline="0" fieldPosition="0">
        <references count="9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513">
      <pivotArea dataOnly="0" labelOnly="1" outline="0" fieldPosition="0">
        <references count="9">
          <reference field="0" count="1" selected="0">
            <x v="5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512">
      <pivotArea dataOnly="0" labelOnly="1" outline="0" fieldPosition="0">
        <references count="9">
          <reference field="0" count="1" selected="0">
            <x v="5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511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8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510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509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508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507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506">
      <pivotArea dataOnly="0" labelOnly="1" outline="0" fieldPosition="0">
        <references count="9">
          <reference field="0" count="1" selected="0">
            <x v="7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12" count="1" selected="0">
            <x v="8"/>
          </reference>
          <reference field="13" count="1">
            <x v="8"/>
          </reference>
        </references>
      </pivotArea>
    </format>
    <format dxfId="505">
      <pivotArea dataOnly="0" labelOnly="1" outline="0" fieldPosition="0">
        <references count="9">
          <reference field="0" count="1" selected="0">
            <x v="7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7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12" count="1" selected="0">
            <x v="9"/>
          </reference>
          <reference field="13" count="1">
            <x v="9"/>
          </reference>
        </references>
      </pivotArea>
    </format>
    <format dxfId="504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503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502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2"/>
          </reference>
          <reference field="6" count="1" selected="0">
            <x v="9"/>
          </reference>
          <reference field="7" count="1" selected="0">
            <x v="3"/>
          </reference>
          <reference field="12" count="1" selected="0">
            <x v="1"/>
          </reference>
          <reference field="13" count="1">
            <x v="1"/>
          </reference>
        </references>
      </pivotArea>
    </format>
    <format dxfId="501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500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499">
      <pivotArea dataOnly="0" labelOnly="1" outline="0" fieldPosition="0">
        <references count="9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0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498">
      <pivotArea dataOnly="0" labelOnly="1" outline="0" fieldPosition="0">
        <references count="9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10"/>
          </reference>
        </references>
      </pivotArea>
    </format>
    <format dxfId="497">
      <pivotArea dataOnly="0" labelOnly="1" outline="0" fieldPosition="0">
        <references count="9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3" count="1" selected="0">
            <x v="6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8"/>
          </reference>
          <reference field="13" count="1">
            <x v="0"/>
          </reference>
        </references>
      </pivotArea>
    </format>
    <format dxfId="496">
      <pivotArea dataOnly="0" labelOnly="1" outline="0" fieldPosition="0">
        <references count="9">
          <reference field="0" count="1" selected="0">
            <x v="9"/>
          </reference>
          <reference field="1" count="1" selected="0">
            <x v="5"/>
          </reference>
          <reference field="2" count="1" selected="0">
            <x v="26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11"/>
          </reference>
        </references>
      </pivotArea>
    </format>
    <format dxfId="495">
      <pivotArea dataOnly="0" labelOnly="1" outline="0" fieldPosition="0">
        <references count="9">
          <reference field="0" count="1" selected="0">
            <x v="9"/>
          </reference>
          <reference field="1" count="1" selected="0">
            <x v="5"/>
          </reference>
          <reference field="2" count="1" selected="0">
            <x v="26"/>
          </reference>
          <reference field="3" count="1" selected="0">
            <x v="10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11"/>
          </reference>
          <reference field="13" count="1">
            <x v="10"/>
          </reference>
        </references>
      </pivotArea>
    </format>
    <format dxfId="494">
      <pivotArea dataOnly="0" labelOnly="1" outline="0" fieldPosition="0">
        <references count="9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3" count="1" selected="0">
            <x v="5"/>
          </reference>
          <reference field="4" count="1" selected="0">
            <x v="2"/>
          </reference>
          <reference field="6" count="1" selected="0">
            <x v="11"/>
          </reference>
          <reference field="7" count="1" selected="0">
            <x v="3"/>
          </reference>
          <reference field="12" count="1" selected="0">
            <x v="7"/>
          </reference>
          <reference field="13" count="1">
            <x v="6"/>
          </reference>
        </references>
      </pivotArea>
    </format>
    <format dxfId="493">
      <pivotArea dataOnly="0" labelOnly="1" outline="0" fieldPosition="0">
        <references count="9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12" count="1" selected="0">
            <x v="4"/>
          </reference>
          <reference field="13" count="1">
            <x v="4"/>
          </reference>
        </references>
      </pivotArea>
    </format>
    <format dxfId="492">
      <pivotArea dataOnly="0" labelOnly="1" outline="0" fieldPosition="0">
        <references count="9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2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491">
      <pivotArea dataOnly="0" labelOnly="1" outline="0" fieldPosition="0">
        <references count="9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490">
      <pivotArea dataOnly="0" labelOnly="1" outline="0" fieldPosition="0">
        <references count="9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3" count="1" selected="0">
            <x v="6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10"/>
          </reference>
          <reference field="13" count="1">
            <x v="8"/>
          </reference>
        </references>
      </pivotArea>
    </format>
    <format dxfId="489">
      <pivotArea dataOnly="0" labelOnly="1" outline="0" fieldPosition="0">
        <references count="9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3" count="1" selected="0"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9"/>
          </reference>
          <reference field="13" count="1">
            <x v="10"/>
          </reference>
        </references>
      </pivotArea>
    </format>
    <format dxfId="488">
      <pivotArea dataOnly="0" labelOnly="1" outline="0" fieldPosition="0">
        <references count="9">
          <reference field="0" count="1" selected="0">
            <x v="20"/>
          </reference>
          <reference field="1" count="1" selected="0">
            <x v="4"/>
          </reference>
          <reference field="2" count="1" selected="0">
            <x v="40"/>
          </reference>
          <reference field="3" count="1" selected="0">
            <x v="6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10"/>
          </reference>
          <reference field="13" count="1">
            <x v="8"/>
          </reference>
        </references>
      </pivotArea>
    </format>
    <format dxfId="487">
      <pivotArea dataOnly="0" labelOnly="1" outline="0" fieldPosition="0">
        <references count="9">
          <reference field="0" count="1" selected="0">
            <x v="20"/>
          </reference>
          <reference field="1" count="1" selected="0">
            <x v="4"/>
          </reference>
          <reference field="2" count="1" selected="0">
            <x v="40"/>
          </reference>
          <reference field="3" count="1" selected="0"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9"/>
          </reference>
          <reference field="13" count="1">
            <x v="10"/>
          </reference>
        </references>
      </pivotArea>
    </format>
    <format dxfId="486">
      <pivotArea dataOnly="0" labelOnly="1" outline="0" fieldPosition="0">
        <references count="9">
          <reference field="0" count="1" selected="0">
            <x v="20"/>
          </reference>
          <reference field="1" count="1" selected="0">
            <x v="5"/>
          </reference>
          <reference field="2" count="1" selected="0">
            <x v="41"/>
          </reference>
          <reference field="3" count="1" selected="0">
            <x v="6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10"/>
          </reference>
          <reference field="13" count="1">
            <x v="8"/>
          </reference>
        </references>
      </pivotArea>
    </format>
    <format dxfId="485">
      <pivotArea dataOnly="0" labelOnly="1" outline="0" fieldPosition="0">
        <references count="9">
          <reference field="0" count="1" selected="0">
            <x v="20"/>
          </reference>
          <reference field="1" count="1" selected="0">
            <x v="5"/>
          </reference>
          <reference field="2" count="1" selected="0">
            <x v="41"/>
          </reference>
          <reference field="3" count="1" selected="0"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9"/>
          </reference>
          <reference field="13" count="1">
            <x v="10"/>
          </reference>
        </references>
      </pivotArea>
    </format>
    <format dxfId="484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483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482">
      <pivotArea dataOnly="0" labelOnly="1" outline="0" fieldPosition="0">
        <references count="10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1" count="1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481">
      <pivotArea dataOnly="0" labelOnly="1" outline="0" fieldPosition="0">
        <references count="10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8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480">
      <pivotArea dataOnly="0" labelOnly="1" outline="0" fieldPosition="0">
        <references count="10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1" count="1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479">
      <pivotArea dataOnly="0" labelOnly="1" outline="0" fieldPosition="0">
        <references count="10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2"/>
          </reference>
          <reference field="6" count="1" selected="0">
            <x v="9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1"/>
          </reference>
          <reference field="13" count="1" selected="0">
            <x v="1"/>
          </reference>
        </references>
      </pivotArea>
    </format>
    <format dxfId="478">
      <pivotArea dataOnly="0" labelOnly="1" outline="0" fieldPosition="0">
        <references count="10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1" count="1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477">
      <pivotArea dataOnly="0" labelOnly="1" outline="0" fieldPosition="0">
        <references count="10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0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476">
      <pivotArea dataOnly="0" labelOnly="1" outline="0" fieldPosition="0">
        <references count="10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1" count="1">
            <x v="3"/>
          </reference>
          <reference field="12" count="1" selected="0">
            <x v="5"/>
          </reference>
          <reference field="13" count="1" selected="0">
            <x v="10"/>
          </reference>
        </references>
      </pivotArea>
    </format>
    <format dxfId="475">
      <pivotArea dataOnly="0" labelOnly="1" outline="0" fieldPosition="0">
        <references count="10">
          <reference field="0" count="1" selected="0">
            <x v="9"/>
          </reference>
          <reference field="1" count="1" selected="0">
            <x v="5"/>
          </reference>
          <reference field="2" count="1" selected="0">
            <x v="26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1" count="1">
            <x v="4"/>
          </reference>
          <reference field="12" count="1" selected="0">
            <x v="0"/>
          </reference>
          <reference field="13" count="1" selected="0">
            <x v="11"/>
          </reference>
        </references>
      </pivotArea>
    </format>
    <format dxfId="474">
      <pivotArea dataOnly="0" labelOnly="1" outline="0" fieldPosition="0">
        <references count="10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3" count="1" selected="0">
            <x v="5"/>
          </reference>
          <reference field="4" count="1" selected="0">
            <x v="2"/>
          </reference>
          <reference field="6" count="1" selected="0">
            <x v="11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7"/>
          </reference>
          <reference field="13" count="1" selected="0">
            <x v="6"/>
          </reference>
        </references>
      </pivotArea>
    </format>
    <format dxfId="473">
      <pivotArea dataOnly="0" labelOnly="1" outline="0" fieldPosition="0">
        <references count="10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472">
      <pivotArea dataOnly="0" labelOnly="1" outline="0" fieldPosition="0">
        <references count="11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2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471">
      <pivotArea dataOnly="0" labelOnly="1" outline="0" fieldPosition="0">
        <references count="11">
          <reference field="0" count="1" selected="0">
            <x v="1"/>
          </reference>
          <reference field="1" count="1" selected="0">
            <x v="4"/>
          </reference>
          <reference field="2" count="1" selected="0">
            <x v="5"/>
          </reference>
          <reference field="3" count="1" selected="0">
            <x v="5"/>
          </reference>
          <reference field="4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  <reference field="8" count="1">
            <x v="4"/>
          </reference>
          <reference field="11" count="1" selected="0">
            <x v="0"/>
          </reference>
          <reference field="12" count="1" selected="0">
            <x v="7"/>
          </reference>
          <reference field="13" count="1" selected="0">
            <x v="6"/>
          </reference>
        </references>
      </pivotArea>
    </format>
    <format dxfId="470">
      <pivotArea dataOnly="0" labelOnly="1" outline="0" fieldPosition="0">
        <references count="11">
          <reference field="0" count="1" selected="0">
            <x v="2"/>
          </reference>
          <reference field="1" count="1" selected="0">
            <x v="3"/>
          </reference>
          <reference field="2" count="1" selected="0">
            <x v="7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5"/>
          </reference>
          <reference field="7" count="1" selected="0">
            <x v="3"/>
          </reference>
          <reference field="8" count="1">
            <x v="2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469">
      <pivotArea dataOnly="0" labelOnly="1" outline="0" fieldPosition="0">
        <references count="11">
          <reference field="0" count="1" selected="0">
            <x v="3"/>
          </reference>
          <reference field="1" count="1" selected="0">
            <x v="1"/>
          </reference>
          <reference field="2" count="1" selected="0">
            <x v="8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6"/>
          </reference>
          <reference field="7" count="1" selected="0">
            <x v="3"/>
          </reference>
          <reference field="8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468">
      <pivotArea dataOnly="0" labelOnly="1" outline="0" fieldPosition="0">
        <references count="11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  <reference field="8" count="1">
            <x v="2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467">
      <pivotArea dataOnly="0" labelOnly="1" outline="0" fieldPosition="0">
        <references count="11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466">
      <pivotArea dataOnly="0" labelOnly="1" outline="0" fieldPosition="0">
        <references count="11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8"/>
          </reference>
          <reference field="7" count="1" selected="0">
            <x v="3"/>
          </reference>
          <reference field="8" count="1">
            <x v="2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465">
      <pivotArea dataOnly="0" labelOnly="1" outline="0" fieldPosition="0">
        <references count="11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464">
      <pivotArea dataOnly="0" labelOnly="1" outline="0" fieldPosition="0">
        <references count="11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2"/>
          </reference>
          <reference field="6" count="1" selected="0">
            <x v="9"/>
          </reference>
          <reference field="7" count="1" selected="0">
            <x v="3"/>
          </reference>
          <reference field="8" count="1">
            <x v="4"/>
          </reference>
          <reference field="11" count="1" selected="0">
            <x v="0"/>
          </reference>
          <reference field="12" count="1" selected="0">
            <x v="1"/>
          </reference>
          <reference field="13" count="1" selected="0">
            <x v="1"/>
          </reference>
        </references>
      </pivotArea>
    </format>
    <format dxfId="463">
      <pivotArea dataOnly="0" labelOnly="1" outline="0" fieldPosition="0">
        <references count="11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462">
      <pivotArea dataOnly="0" labelOnly="1" outline="0" fieldPosition="0">
        <references count="11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0"/>
          </reference>
          <reference field="7" count="1" selected="0">
            <x v="3"/>
          </reference>
          <reference field="8" count="1">
            <x v="2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461">
      <pivotArea dataOnly="0" labelOnly="1" outline="0" fieldPosition="0">
        <references count="11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"/>
          </reference>
          <reference field="11" count="1" selected="0">
            <x v="3"/>
          </reference>
          <reference field="12" count="1" selected="0">
            <x v="5"/>
          </reference>
          <reference field="13" count="1" selected="0">
            <x v="10"/>
          </reference>
        </references>
      </pivotArea>
    </format>
    <format dxfId="460">
      <pivotArea dataOnly="0" labelOnly="1" outline="0" fieldPosition="0">
        <references count="11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3" count="1" selected="0">
            <x v="5"/>
          </reference>
          <reference field="4" count="1" selected="0">
            <x v="2"/>
          </reference>
          <reference field="6" count="1" selected="0">
            <x v="11"/>
          </reference>
          <reference field="7" count="1" selected="0">
            <x v="3"/>
          </reference>
          <reference field="8" count="1">
            <x v="2"/>
          </reference>
          <reference field="11" count="1" selected="0">
            <x v="0"/>
          </reference>
          <reference field="12" count="1" selected="0">
            <x v="7"/>
          </reference>
          <reference field="13" count="1" selected="0">
            <x v="6"/>
          </reference>
        </references>
      </pivotArea>
    </format>
    <format dxfId="459">
      <pivotArea dataOnly="0" labelOnly="1" outline="0" fieldPosition="0">
        <references count="11">
          <reference field="0" count="1" selected="0">
            <x v="13"/>
          </reference>
          <reference field="1" count="1" selected="0">
            <x v="3"/>
          </reference>
          <reference field="2" count="1" selected="0">
            <x v="31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3"/>
          </reference>
          <reference field="7" count="1" selected="0">
            <x v="3"/>
          </reference>
          <reference field="8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458">
      <pivotArea dataOnly="0" labelOnly="1" outline="0" fieldPosition="0">
        <references count="11">
          <reference field="0" count="1" selected="0">
            <x v="15"/>
          </reference>
          <reference field="1" count="1" selected="0">
            <x v="0"/>
          </reference>
          <reference field="2" count="1" selected="0">
            <x v="34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4"/>
          </reference>
          <reference field="7" count="1" selected="0">
            <x v="3"/>
          </reference>
          <reference field="8" count="1">
            <x v="2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457">
      <pivotArea dataOnly="0" labelOnly="1" outline="0" fieldPosition="0">
        <references count="11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456">
      <pivotArea dataOnly="0" labelOnly="1" outline="0" fieldPosition="0">
        <references count="11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3" count="1" selected="0">
            <x v="6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3"/>
          </reference>
          <reference field="11" count="1" selected="0">
            <x v="0"/>
          </reference>
          <reference field="12" count="1" selected="0">
            <x v="10"/>
          </reference>
          <reference field="13" count="1" selected="0">
            <x v="8"/>
          </reference>
        </references>
      </pivotArea>
    </format>
    <format dxfId="455">
      <pivotArea dataOnly="0" labelOnly="1" outline="0" fieldPosition="0">
        <references count="12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  <reference field="8" count="1" selected="0">
            <x v="2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454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  <reference field="8" count="1" selected="0">
            <x v="2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453">
      <pivotArea dataOnly="0" labelOnly="1" outline="0" fieldPosition="0">
        <references count="12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452">
      <pivotArea dataOnly="0" labelOnly="1" outline="0" fieldPosition="0">
        <references count="12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8"/>
          </reference>
          <reference field="7" count="1" selected="0">
            <x v="3"/>
          </reference>
          <reference field="8" count="1" selected="0">
            <x v="2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451">
      <pivotArea dataOnly="0" labelOnly="1" outline="0" fieldPosition="0">
        <references count="12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450">
      <pivotArea dataOnly="0" labelOnly="1" outline="0" fieldPosition="0">
        <references count="12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2"/>
          </reference>
          <reference field="6" count="1" selected="0">
            <x v="9"/>
          </reference>
          <reference field="7" count="1" selected="0">
            <x v="3"/>
          </reference>
          <reference field="8" count="1" selected="0">
            <x v="4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1"/>
          </reference>
          <reference field="13" count="1" selected="0">
            <x v="1"/>
          </reference>
        </references>
      </pivotArea>
    </format>
    <format dxfId="449">
      <pivotArea dataOnly="0" labelOnly="1" outline="0" fieldPosition="0">
        <references count="12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448">
      <pivotArea dataOnly="0" labelOnly="1" outline="0" fieldPosition="0">
        <references count="12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0"/>
          </reference>
          <reference field="7" count="1" selected="0">
            <x v="3"/>
          </reference>
          <reference field="8" count="1" selected="0">
            <x v="2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447">
      <pivotArea dataOnly="0" labelOnly="1" outline="0" fieldPosition="0">
        <references count="12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3"/>
          </reference>
          <reference field="12" count="1" selected="0">
            <x v="5"/>
          </reference>
          <reference field="13" count="1" selected="0">
            <x v="10"/>
          </reference>
        </references>
      </pivotArea>
    </format>
    <format dxfId="446">
      <pivotArea dataOnly="0" labelOnly="1" outline="0" fieldPosition="0">
        <references count="12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3" count="1" selected="0">
            <x v="5"/>
          </reference>
          <reference field="4" count="1" selected="0">
            <x v="2"/>
          </reference>
          <reference field="6" count="1" selected="0">
            <x v="11"/>
          </reference>
          <reference field="7" count="1" selected="0">
            <x v="3"/>
          </reference>
          <reference field="8" count="1" selected="0">
            <x v="2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7"/>
          </reference>
          <reference field="13" count="1" selected="0">
            <x v="6"/>
          </reference>
        </references>
      </pivotArea>
    </format>
    <format dxfId="445">
      <pivotArea dataOnly="0" labelOnly="1" outline="0" fieldPosition="0">
        <references count="12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2"/>
          </reference>
          <reference field="9" count="1">
            <x v="1"/>
          </reference>
          <reference field="11" count="1" selected="0">
            <x v="0"/>
          </reference>
          <reference field="12" count="1" selected="0">
            <x v="4"/>
          </reference>
          <reference field="13" count="1" selected="0">
            <x v="4"/>
          </reference>
        </references>
      </pivotArea>
    </format>
    <format dxfId="444">
      <pivotArea dataOnly="0" labelOnly="1" outline="0" fieldPosition="0">
        <references count="12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2"/>
          </reference>
          <reference field="7" count="1" selected="0">
            <x v="3"/>
          </reference>
          <reference field="8" count="1" selected="0">
            <x v="2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443">
      <pivotArea dataOnly="0" labelOnly="1" outline="0" fieldPosition="0">
        <references count="12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0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442">
      <pivotArea dataOnly="0" labelOnly="1" outline="0" fieldPosition="0">
        <references count="12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3" count="1" selected="0">
            <x v="6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3"/>
          </reference>
          <reference field="9" count="1">
            <x v="1"/>
          </reference>
          <reference field="11" count="1" selected="0">
            <x v="0"/>
          </reference>
          <reference field="12" count="1" selected="0">
            <x v="10"/>
          </reference>
          <reference field="13" count="1" selected="0">
            <x v="8"/>
          </reference>
        </references>
      </pivotArea>
    </format>
    <format dxfId="441">
      <pivotArea type="all" dataOnly="0" outline="0" fieldPosition="0"/>
    </format>
    <format dxfId="440">
      <pivotArea field="0" type="button" dataOnly="0" labelOnly="1" outline="0" axis="axisCol" fieldPosition="0"/>
    </format>
    <format dxfId="439">
      <pivotArea field="2" type="button" dataOnly="0" labelOnly="1" outline="0" axis="axisCol" fieldPosition="1"/>
    </format>
    <format dxfId="438">
      <pivotArea field="1" type="button" dataOnly="0" labelOnly="1" outline="0" axis="axisCol" fieldPosition="2"/>
    </format>
    <format dxfId="437">
      <pivotArea field="4" type="button" dataOnly="0" labelOnly="1" outline="0" axis="axisCol" fieldPosition="3"/>
    </format>
    <format dxfId="436">
      <pivotArea field="6" type="button" dataOnly="0" labelOnly="1" outline="0" axis="axisCol" fieldPosition="4"/>
    </format>
    <format dxfId="435">
      <pivotArea field="7" type="button" dataOnly="0" labelOnly="1" outline="0" axis="axisCol" fieldPosition="5"/>
    </format>
    <format dxfId="434">
      <pivotArea field="3" type="button" dataOnly="0" labelOnly="1" outline="0" axis="axisCol" fieldPosition="6"/>
    </format>
    <format dxfId="433">
      <pivotArea field="12" type="button" dataOnly="0" labelOnly="1" outline="0" axis="axisCol" fieldPosition="7"/>
    </format>
    <format dxfId="432">
      <pivotArea field="13" type="button" dataOnly="0" labelOnly="1" outline="0" axis="axisCol" fieldPosition="8"/>
    </format>
    <format dxfId="431">
      <pivotArea field="11" type="button" dataOnly="0" labelOnly="1" outline="0" axis="axisCol" fieldPosition="9"/>
    </format>
    <format dxfId="430">
      <pivotArea field="8" type="button" dataOnly="0" labelOnly="1" outline="0" axis="axisCol" fieldPosition="10"/>
    </format>
    <format dxfId="429">
      <pivotArea field="9" type="button" dataOnly="0" labelOnly="1" outline="0" axis="axisCol" fieldPosition="11"/>
    </format>
    <format dxfId="428">
      <pivotArea type="topRight" dataOnly="0" labelOnly="1" outline="0" fieldPosition="0"/>
    </format>
    <format dxfId="427">
      <pivotArea dataOnly="0" labelOnly="1" outline="0" fieldPosition="0">
        <references count="1">
          <reference field="0" count="19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5"/>
            <x v="16"/>
            <x v="17"/>
            <x v="18"/>
            <x v="19"/>
            <x v="20"/>
          </reference>
        </references>
      </pivotArea>
    </format>
    <format dxfId="426">
      <pivotArea dataOnly="0" labelOnly="1" outline="0" fieldPosition="0">
        <references count="2">
          <reference field="0" count="1" selected="0">
            <x v="0"/>
          </reference>
          <reference field="2" count="1">
            <x v="3"/>
          </reference>
        </references>
      </pivotArea>
    </format>
    <format dxfId="425">
      <pivotArea dataOnly="0" labelOnly="1" outline="0" fieldPosition="0">
        <references count="2">
          <reference field="0" count="1" selected="0">
            <x v="1"/>
          </reference>
          <reference field="2" count="1">
            <x v="5"/>
          </reference>
        </references>
      </pivotArea>
    </format>
    <format dxfId="424">
      <pivotArea dataOnly="0" labelOnly="1" outline="0" fieldPosition="0">
        <references count="2">
          <reference field="0" count="1" selected="0">
            <x v="2"/>
          </reference>
          <reference field="2" count="1">
            <x v="7"/>
          </reference>
        </references>
      </pivotArea>
    </format>
    <format dxfId="423">
      <pivotArea dataOnly="0" labelOnly="1" outline="0" fieldPosition="0">
        <references count="2">
          <reference field="0" count="1" selected="0">
            <x v="3"/>
          </reference>
          <reference field="2" count="1">
            <x v="8"/>
          </reference>
        </references>
      </pivotArea>
    </format>
    <format dxfId="422">
      <pivotArea dataOnly="0" labelOnly="1" outline="0" fieldPosition="0">
        <references count="2">
          <reference field="0" count="1" selected="0">
            <x v="4"/>
          </reference>
          <reference field="2" count="1">
            <x v="10"/>
          </reference>
        </references>
      </pivotArea>
    </format>
    <format dxfId="421">
      <pivotArea dataOnly="0" labelOnly="1" outline="0" fieldPosition="0">
        <references count="2">
          <reference field="0" count="1" selected="0">
            <x v="5"/>
          </reference>
          <reference field="2" count="2">
            <x v="14"/>
            <x v="15"/>
          </reference>
        </references>
      </pivotArea>
    </format>
    <format dxfId="420">
      <pivotArea dataOnly="0" labelOnly="1" outline="0" fieldPosition="0">
        <references count="2">
          <reference field="0" count="1" selected="0">
            <x v="6"/>
          </reference>
          <reference field="2" count="3">
            <x v="16"/>
            <x v="18"/>
            <x v="19"/>
          </reference>
        </references>
      </pivotArea>
    </format>
    <format dxfId="419">
      <pivotArea dataOnly="0" labelOnly="1" outline="0" fieldPosition="0">
        <references count="2">
          <reference field="0" count="1" selected="0">
            <x v="7"/>
          </reference>
          <reference field="2" count="1">
            <x v="1"/>
          </reference>
        </references>
      </pivotArea>
    </format>
    <format dxfId="418">
      <pivotArea dataOnly="0" labelOnly="1" outline="0" fieldPosition="0">
        <references count="2">
          <reference field="0" count="1" selected="0">
            <x v="8"/>
          </reference>
          <reference field="2" count="2">
            <x v="21"/>
            <x v="22"/>
          </reference>
        </references>
      </pivotArea>
    </format>
    <format dxfId="417">
      <pivotArea dataOnly="0" labelOnly="1" outline="0" fieldPosition="0">
        <references count="2">
          <reference field="0" count="1" selected="0">
            <x v="9"/>
          </reference>
          <reference field="2" count="3">
            <x v="24"/>
            <x v="25"/>
            <x v="26"/>
          </reference>
        </references>
      </pivotArea>
    </format>
    <format dxfId="416">
      <pivotArea dataOnly="0" labelOnly="1" outline="0" fieldPosition="0">
        <references count="2">
          <reference field="0" count="1" selected="0">
            <x v="10"/>
          </reference>
          <reference field="2" count="1">
            <x v="28"/>
          </reference>
        </references>
      </pivotArea>
    </format>
    <format dxfId="415">
      <pivotArea dataOnly="0" labelOnly="1" outline="0" fieldPosition="0">
        <references count="2">
          <reference field="0" count="1" selected="0">
            <x v="12"/>
          </reference>
          <reference field="2" count="1">
            <x v="2"/>
          </reference>
        </references>
      </pivotArea>
    </format>
    <format dxfId="414">
      <pivotArea dataOnly="0" labelOnly="1" outline="0" fieldPosition="0">
        <references count="2">
          <reference field="0" count="1" selected="0">
            <x v="13"/>
          </reference>
          <reference field="2" count="2">
            <x v="30"/>
            <x v="31"/>
          </reference>
        </references>
      </pivotArea>
    </format>
    <format dxfId="413">
      <pivotArea dataOnly="0" labelOnly="1" outline="0" fieldPosition="0">
        <references count="2">
          <reference field="0" count="1" selected="0">
            <x v="15"/>
          </reference>
          <reference field="2" count="1">
            <x v="34"/>
          </reference>
        </references>
      </pivotArea>
    </format>
    <format dxfId="412">
      <pivotArea dataOnly="0" labelOnly="1" outline="0" fieldPosition="0">
        <references count="2">
          <reference field="0" count="1" selected="0">
            <x v="16"/>
          </reference>
          <reference field="2" count="1">
            <x v="36"/>
          </reference>
        </references>
      </pivotArea>
    </format>
    <format dxfId="411">
      <pivotArea dataOnly="0" labelOnly="1" outline="0" fieldPosition="0">
        <references count="2">
          <reference field="0" count="1" selected="0">
            <x v="17"/>
          </reference>
          <reference field="2" count="1">
            <x v="0"/>
          </reference>
        </references>
      </pivotArea>
    </format>
    <format dxfId="410">
      <pivotArea dataOnly="0" labelOnly="1" outline="0" fieldPosition="0">
        <references count="2">
          <reference field="0" count="1" selected="0">
            <x v="20"/>
          </reference>
          <reference field="2" count="3">
            <x v="39"/>
            <x v="40"/>
            <x v="41"/>
          </reference>
        </references>
      </pivotArea>
    </format>
    <format dxfId="409">
      <pivotArea dataOnly="0" labelOnly="1" outline="0" fieldPosition="0">
        <references count="3">
          <reference field="0" count="1" selected="0">
            <x v="0"/>
          </reference>
          <reference field="1" count="1">
            <x v="3"/>
          </reference>
          <reference field="2" count="1" selected="0">
            <x v="3"/>
          </reference>
        </references>
      </pivotArea>
    </format>
    <format dxfId="408">
      <pivotArea dataOnly="0" labelOnly="1" outline="0" fieldPosition="0">
        <references count="3">
          <reference field="0" count="1" selected="0">
            <x v="1"/>
          </reference>
          <reference field="1" count="1">
            <x v="4"/>
          </reference>
          <reference field="2" count="1" selected="0">
            <x v="5"/>
          </reference>
        </references>
      </pivotArea>
    </format>
    <format dxfId="407">
      <pivotArea dataOnly="0" labelOnly="1" outline="0" fieldPosition="0">
        <references count="3">
          <reference field="0" count="1" selected="0">
            <x v="2"/>
          </reference>
          <reference field="1" count="1">
            <x v="3"/>
          </reference>
          <reference field="2" count="1" selected="0">
            <x v="7"/>
          </reference>
        </references>
      </pivotArea>
    </format>
    <format dxfId="406">
      <pivotArea dataOnly="0" labelOnly="1" outline="0" fieldPosition="0">
        <references count="3">
          <reference field="0" count="1" selected="0">
            <x v="3"/>
          </reference>
          <reference field="1" count="1">
            <x v="1"/>
          </reference>
          <reference field="2" count="1" selected="0">
            <x v="8"/>
          </reference>
        </references>
      </pivotArea>
    </format>
    <format dxfId="405">
      <pivotArea dataOnly="0" labelOnly="1" outline="0" fieldPosition="0">
        <references count="3">
          <reference field="0" count="1" selected="0">
            <x v="4"/>
          </reference>
          <reference field="1" count="1">
            <x v="1"/>
          </reference>
          <reference field="2" count="1" selected="0">
            <x v="10"/>
          </reference>
        </references>
      </pivotArea>
    </format>
    <format dxfId="404">
      <pivotArea dataOnly="0" labelOnly="1" outline="0" fieldPosition="0">
        <references count="3">
          <reference field="0" count="1" selected="0">
            <x v="5"/>
          </reference>
          <reference field="1" count="1">
            <x v="4"/>
          </reference>
          <reference field="2" count="1" selected="0">
            <x v="14"/>
          </reference>
        </references>
      </pivotArea>
    </format>
    <format dxfId="403">
      <pivotArea dataOnly="0" labelOnly="1" outline="0" fieldPosition="0">
        <references count="3">
          <reference field="0" count="1" selected="0">
            <x v="5"/>
          </reference>
          <reference field="1" count="1">
            <x v="5"/>
          </reference>
          <reference field="2" count="1" selected="0">
            <x v="15"/>
          </reference>
        </references>
      </pivotArea>
    </format>
    <format dxfId="402">
      <pivotArea dataOnly="0" labelOnly="1" outline="0" fieldPosition="0">
        <references count="3">
          <reference field="0" count="1" selected="0">
            <x v="6"/>
          </reference>
          <reference field="1" count="1">
            <x v="0"/>
          </reference>
          <reference field="2" count="1" selected="0">
            <x v="16"/>
          </reference>
        </references>
      </pivotArea>
    </format>
    <format dxfId="401">
      <pivotArea dataOnly="0" labelOnly="1" outline="0" fieldPosition="0">
        <references count="3">
          <reference field="0" count="1" selected="0">
            <x v="6"/>
          </reference>
          <reference field="1" count="1">
            <x v="4"/>
          </reference>
          <reference field="2" count="1" selected="0">
            <x v="18"/>
          </reference>
        </references>
      </pivotArea>
    </format>
    <format dxfId="400">
      <pivotArea dataOnly="0" labelOnly="1" outline="0" fieldPosition="0">
        <references count="3">
          <reference field="0" count="1" selected="0">
            <x v="6"/>
          </reference>
          <reference field="1" count="1">
            <x v="5"/>
          </reference>
          <reference field="2" count="1" selected="0">
            <x v="19"/>
          </reference>
        </references>
      </pivotArea>
    </format>
    <format dxfId="399">
      <pivotArea dataOnly="0" labelOnly="1" outline="0" fieldPosition="0">
        <references count="3">
          <reference field="0" count="1" selected="0">
            <x v="7"/>
          </reference>
          <reference field="1" count="1">
            <x v="10"/>
          </reference>
          <reference field="2" count="1" selected="0">
            <x v="1"/>
          </reference>
        </references>
      </pivotArea>
    </format>
    <format dxfId="398">
      <pivotArea dataOnly="0" labelOnly="1" outline="0" fieldPosition="0">
        <references count="3">
          <reference field="0" count="1" selected="0">
            <x v="8"/>
          </reference>
          <reference field="1" count="1">
            <x v="4"/>
          </reference>
          <reference field="2" count="1" selected="0">
            <x v="21"/>
          </reference>
        </references>
      </pivotArea>
    </format>
    <format dxfId="397">
      <pivotArea dataOnly="0" labelOnly="1" outline="0" fieldPosition="0">
        <references count="3">
          <reference field="0" count="1" selected="0">
            <x v="8"/>
          </reference>
          <reference field="1" count="1">
            <x v="5"/>
          </reference>
          <reference field="2" count="1" selected="0">
            <x v="22"/>
          </reference>
        </references>
      </pivotArea>
    </format>
    <format dxfId="396">
      <pivotArea dataOnly="0" labelOnly="1" outline="0" fieldPosition="0">
        <references count="3">
          <reference field="0" count="1" selected="0">
            <x v="9"/>
          </reference>
          <reference field="1" count="1">
            <x v="3"/>
          </reference>
          <reference field="2" count="1" selected="0">
            <x v="24"/>
          </reference>
        </references>
      </pivotArea>
    </format>
    <format dxfId="395">
      <pivotArea dataOnly="0" labelOnly="1" outline="0" fieldPosition="0">
        <references count="3">
          <reference field="0" count="1" selected="0">
            <x v="9"/>
          </reference>
          <reference field="1" count="1">
            <x v="4"/>
          </reference>
          <reference field="2" count="1" selected="0">
            <x v="25"/>
          </reference>
        </references>
      </pivotArea>
    </format>
    <format dxfId="394">
      <pivotArea dataOnly="0" labelOnly="1" outline="0" fieldPosition="0">
        <references count="3">
          <reference field="0" count="1" selected="0">
            <x v="9"/>
          </reference>
          <reference field="1" count="1">
            <x v="5"/>
          </reference>
          <reference field="2" count="1" selected="0">
            <x v="26"/>
          </reference>
        </references>
      </pivotArea>
    </format>
    <format dxfId="393">
      <pivotArea dataOnly="0" labelOnly="1" outline="0" fieldPosition="0">
        <references count="3">
          <reference field="0" count="1" selected="0">
            <x v="10"/>
          </reference>
          <reference field="1" count="1">
            <x v="4"/>
          </reference>
          <reference field="2" count="1" selected="0">
            <x v="28"/>
          </reference>
        </references>
      </pivotArea>
    </format>
    <format dxfId="392">
      <pivotArea dataOnly="0" labelOnly="1" outline="0" fieldPosition="0">
        <references count="3">
          <reference field="0" count="1" selected="0">
            <x v="12"/>
          </reference>
          <reference field="1" count="1">
            <x v="9"/>
          </reference>
          <reference field="2" count="1" selected="0">
            <x v="2"/>
          </reference>
        </references>
      </pivotArea>
    </format>
    <format dxfId="391">
      <pivotArea dataOnly="0" labelOnly="1" outline="0" fieldPosition="0">
        <references count="3">
          <reference field="0" count="1" selected="0">
            <x v="13"/>
          </reference>
          <reference field="1" count="1">
            <x v="1"/>
          </reference>
          <reference field="2" count="1" selected="0">
            <x v="30"/>
          </reference>
        </references>
      </pivotArea>
    </format>
    <format dxfId="390">
      <pivotArea dataOnly="0" labelOnly="1" outline="0" fieldPosition="0">
        <references count="3">
          <reference field="0" count="1" selected="0">
            <x v="13"/>
          </reference>
          <reference field="1" count="1">
            <x v="3"/>
          </reference>
          <reference field="2" count="1" selected="0">
            <x v="31"/>
          </reference>
        </references>
      </pivotArea>
    </format>
    <format dxfId="389">
      <pivotArea dataOnly="0" labelOnly="1" outline="0" fieldPosition="0">
        <references count="3">
          <reference field="0" count="1" selected="0">
            <x v="15"/>
          </reference>
          <reference field="1" count="1">
            <x v="0"/>
          </reference>
          <reference field="2" count="1" selected="0">
            <x v="34"/>
          </reference>
        </references>
      </pivotArea>
    </format>
    <format dxfId="388">
      <pivotArea dataOnly="0" labelOnly="1" outline="0" fieldPosition="0">
        <references count="3">
          <reference field="0" count="1" selected="0">
            <x v="17"/>
          </reference>
          <reference field="1" count="3">
            <x v="6"/>
            <x v="7"/>
            <x v="8"/>
          </reference>
          <reference field="2" count="1" selected="0">
            <x v="0"/>
          </reference>
        </references>
      </pivotArea>
    </format>
    <format dxfId="387">
      <pivotArea dataOnly="0" labelOnly="1" outline="0" fieldPosition="0">
        <references count="3">
          <reference field="0" count="1" selected="0">
            <x v="18"/>
          </reference>
          <reference field="1" count="3">
            <x v="6"/>
            <x v="7"/>
            <x v="8"/>
          </reference>
          <reference field="2" count="1" selected="0">
            <x v="0"/>
          </reference>
        </references>
      </pivotArea>
    </format>
    <format dxfId="386">
      <pivotArea dataOnly="0" labelOnly="1" outline="0" fieldPosition="0">
        <references count="3">
          <reference field="0" count="1" selected="0">
            <x v="19"/>
          </reference>
          <reference field="1" count="2">
            <x v="6"/>
            <x v="7"/>
          </reference>
          <reference field="2" count="1" selected="0">
            <x v="0"/>
          </reference>
        </references>
      </pivotArea>
    </format>
    <format dxfId="385">
      <pivotArea dataOnly="0" labelOnly="1" outline="0" fieldPosition="0">
        <references count="3">
          <reference field="0" count="1" selected="0">
            <x v="20"/>
          </reference>
          <reference field="1" count="1">
            <x v="3"/>
          </reference>
          <reference field="2" count="1" selected="0">
            <x v="39"/>
          </reference>
        </references>
      </pivotArea>
    </format>
    <format dxfId="384">
      <pivotArea dataOnly="0" labelOnly="1" outline="0" fieldPosition="0">
        <references count="3">
          <reference field="0" count="1" selected="0">
            <x v="20"/>
          </reference>
          <reference field="1" count="1">
            <x v="4"/>
          </reference>
          <reference field="2" count="1" selected="0">
            <x v="40"/>
          </reference>
        </references>
      </pivotArea>
    </format>
    <format dxfId="383">
      <pivotArea dataOnly="0" labelOnly="1" outline="0" fieldPosition="0">
        <references count="3">
          <reference field="0" count="1" selected="0">
            <x v="20"/>
          </reference>
          <reference field="1" count="1">
            <x v="5"/>
          </reference>
          <reference field="2" count="1" selected="0">
            <x v="41"/>
          </reference>
        </references>
      </pivotArea>
    </format>
    <format dxfId="382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4" count="1">
            <x v="2"/>
          </reference>
        </references>
      </pivotArea>
    </format>
    <format dxfId="381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4" count="1">
            <x v="2"/>
          </reference>
        </references>
      </pivotArea>
    </format>
    <format dxfId="380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4" count="1">
            <x v="1"/>
          </reference>
        </references>
      </pivotArea>
    </format>
    <format dxfId="379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4" count="1">
            <x v="2"/>
          </reference>
        </references>
      </pivotArea>
    </format>
    <format dxfId="378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4" count="1">
            <x v="1"/>
          </reference>
        </references>
      </pivotArea>
    </format>
    <format dxfId="377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>
            <x v="2"/>
          </reference>
        </references>
      </pivotArea>
    </format>
    <format dxfId="376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4" count="1">
            <x v="1"/>
          </reference>
        </references>
      </pivotArea>
    </format>
    <format dxfId="375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4" count="1">
            <x v="2"/>
          </reference>
        </references>
      </pivotArea>
    </format>
    <format dxfId="374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4" count="1">
            <x v="1"/>
          </reference>
        </references>
      </pivotArea>
    </format>
    <format dxfId="373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4" count="1">
            <x v="2"/>
          </reference>
        </references>
      </pivotArea>
    </format>
    <format dxfId="372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4" count="1">
            <x v="1"/>
          </reference>
        </references>
      </pivotArea>
    </format>
    <format dxfId="371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4" count="1">
            <x v="2"/>
          </reference>
        </references>
      </pivotArea>
    </format>
    <format dxfId="370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>
            <x v="2"/>
          </reference>
        </references>
      </pivotArea>
    </format>
    <format dxfId="369">
      <pivotArea dataOnly="0" labelOnly="1" outline="0" fieldPosition="0">
        <references count="4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4" count="1">
            <x v="0"/>
          </reference>
        </references>
      </pivotArea>
    </format>
    <format dxfId="368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4" count="1" selected="0">
            <x v="2"/>
          </reference>
          <reference field="6" count="1">
            <x v="3"/>
          </reference>
        </references>
      </pivotArea>
    </format>
    <format dxfId="36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2" count="1" selected="0">
            <x v="5"/>
          </reference>
          <reference field="4" count="1" selected="0">
            <x v="2"/>
          </reference>
          <reference field="6" count="1">
            <x v="4"/>
          </reference>
        </references>
      </pivotArea>
    </format>
    <format dxfId="36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2" count="1" selected="0">
            <x v="7"/>
          </reference>
          <reference field="4" count="1" selected="0">
            <x v="2"/>
          </reference>
          <reference field="6" count="1">
            <x v="5"/>
          </reference>
        </references>
      </pivotArea>
    </format>
    <format dxfId="36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8"/>
          </reference>
          <reference field="4" count="1" selected="0">
            <x v="2"/>
          </reference>
          <reference field="6" count="1">
            <x v="6"/>
          </reference>
        </references>
      </pivotArea>
    </format>
    <format dxfId="36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4" count="1" selected="0">
            <x v="2"/>
          </reference>
          <reference field="6" count="1">
            <x v="7"/>
          </reference>
        </references>
      </pivotArea>
    </format>
    <format dxfId="36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362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4" count="1" selected="0">
            <x v="2"/>
          </reference>
          <reference field="6" count="1">
            <x v="8"/>
          </reference>
        </references>
      </pivotArea>
    </format>
    <format dxfId="361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360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2"/>
          </reference>
          <reference field="6" count="1">
            <x v="9"/>
          </reference>
        </references>
      </pivotArea>
    </format>
    <format dxfId="359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358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4" count="1" selected="0">
            <x v="2"/>
          </reference>
          <reference field="6" count="1">
            <x v="10"/>
          </reference>
        </references>
      </pivotArea>
    </format>
    <format dxfId="357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356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4" count="1" selected="0">
            <x v="2"/>
          </reference>
          <reference field="6" count="1">
            <x v="11"/>
          </reference>
        </references>
      </pivotArea>
    </format>
    <format dxfId="355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354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4" count="1" selected="0">
            <x v="2"/>
          </reference>
          <reference field="6" count="1">
            <x v="12"/>
          </reference>
        </references>
      </pivotArea>
    </format>
    <format dxfId="353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3"/>
          </reference>
          <reference field="2" count="1" selected="0">
            <x v="31"/>
          </reference>
          <reference field="4" count="1" selected="0">
            <x v="2"/>
          </reference>
          <reference field="6" count="1">
            <x v="13"/>
          </reference>
        </references>
      </pivotArea>
    </format>
    <format dxfId="352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0"/>
          </reference>
          <reference field="2" count="1" selected="0">
            <x v="34"/>
          </reference>
          <reference field="4" count="1" selected="0">
            <x v="2"/>
          </reference>
          <reference field="6" count="1">
            <x v="14"/>
          </reference>
        </references>
      </pivotArea>
    </format>
    <format dxfId="351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0"/>
          </reference>
          <reference field="2" count="1" selected="0">
            <x v="36"/>
          </reference>
          <reference field="4" count="1" selected="0">
            <x v="2"/>
          </reference>
          <reference field="6" count="1">
            <x v="15"/>
          </reference>
        </references>
      </pivotArea>
    </format>
    <format dxfId="35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4" count="1" selected="0">
            <x v="2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349">
      <pivotArea dataOnly="0" labelOnly="1" outline="0" fieldPosition="0">
        <references count="6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4" count="1" selected="0">
            <x v="2"/>
          </reference>
          <reference field="6" count="1" selected="0">
            <x v="7"/>
          </reference>
          <reference field="7" count="1">
            <x v="3"/>
          </reference>
        </references>
      </pivotArea>
    </format>
    <format dxfId="348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347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4" count="1" selected="0">
            <x v="2"/>
          </reference>
          <reference field="6" count="1" selected="0">
            <x v="8"/>
          </reference>
          <reference field="7" count="1">
            <x v="3"/>
          </reference>
        </references>
      </pivotArea>
    </format>
    <format dxfId="346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345">
      <pivotArea dataOnly="0" labelOnly="1" outline="0" fieldPosition="0">
        <references count="6">
          <reference field="0" count="1" selected="0">
            <x v="7"/>
          </reference>
          <reference field="1" count="1" selected="0">
            <x v="10"/>
          </reference>
          <reference field="2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344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343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2"/>
          </reference>
          <reference field="6" count="1" selected="0">
            <x v="9"/>
          </reference>
          <reference field="7" count="1">
            <x v="3"/>
          </reference>
        </references>
      </pivotArea>
    </format>
    <format dxfId="342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341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4" count="1" selected="0">
            <x v="2"/>
          </reference>
          <reference field="6" count="1" selected="0">
            <x v="10"/>
          </reference>
          <reference field="7" count="1">
            <x v="3"/>
          </reference>
        </references>
      </pivotArea>
    </format>
    <format dxfId="340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339">
      <pivotArea dataOnly="0" labelOnly="1" outline="0" fieldPosition="0">
        <references count="6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4" count="1" selected="0">
            <x v="2"/>
          </reference>
          <reference field="6" count="1" selected="0">
            <x v="11"/>
          </reference>
          <reference field="7" count="1">
            <x v="3"/>
          </reference>
        </references>
      </pivotArea>
    </format>
    <format dxfId="338">
      <pivotArea dataOnly="0" labelOnly="1" outline="0" fieldPosition="0">
        <references count="6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2"/>
          </reference>
        </references>
      </pivotArea>
    </format>
    <format dxfId="337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4" count="1" selected="0">
            <x v="2"/>
          </reference>
          <reference field="6" count="1" selected="0">
            <x v="12"/>
          </reference>
          <reference field="7" count="1">
            <x v="3"/>
          </reference>
        </references>
      </pivotArea>
    </format>
    <format dxfId="336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3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</references>
      </pivotArea>
    </format>
    <format dxfId="334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4"/>
          </reference>
          <reference field="2" count="1" selected="0">
            <x v="5"/>
          </reference>
          <reference field="3" count="1">
            <x v="5"/>
          </reference>
          <reference field="4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</references>
      </pivotArea>
    </format>
    <format dxfId="333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3"/>
          </reference>
          <reference field="2" count="1" selected="0">
            <x v="7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5"/>
          </reference>
          <reference field="7" count="1" selected="0">
            <x v="3"/>
          </reference>
        </references>
      </pivotArea>
    </format>
    <format dxfId="332">
      <pivotArea dataOnly="0" labelOnly="1" outline="0" fieldPosition="0">
        <references count="7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</references>
      </pivotArea>
    </format>
    <format dxfId="331">
      <pivotArea dataOnly="0" labelOnly="1" outline="0" fieldPosition="0">
        <references count="7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330">
      <pivotArea dataOnly="0" labelOnly="1" outline="0" fieldPosition="0">
        <references count="7">
          <reference field="0" count="1" selected="0">
            <x v="5"/>
          </reference>
          <reference field="1" count="1" selected="0">
            <x v="5"/>
          </reference>
          <reference field="2" count="1" selected="0">
            <x v="15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329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8"/>
          </reference>
          <reference field="7" count="1" selected="0">
            <x v="3"/>
          </reference>
        </references>
      </pivotArea>
    </format>
    <format dxfId="328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327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5"/>
          </reference>
          <reference field="2" count="1" selected="0">
            <x v="19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326">
      <pivotArea dataOnly="0" labelOnly="1" outline="0" fieldPosition="0">
        <references count="7">
          <reference field="0" count="1" selected="0">
            <x v="7"/>
          </reference>
          <reference field="1" count="1" selected="0">
            <x v="10"/>
          </reference>
          <reference field="2" count="1" selected="0">
            <x v="1"/>
          </reference>
          <reference field="3" count="2">
            <x v="6"/>
            <x v="7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</references>
      </pivotArea>
    </format>
    <format dxfId="325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324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>
            <x v="8"/>
          </reference>
          <reference field="4" count="1" selected="0">
            <x v="2"/>
          </reference>
          <reference field="6" count="1" selected="0">
            <x v="9"/>
          </reference>
          <reference field="7" count="1" selected="0">
            <x v="3"/>
          </reference>
        </references>
      </pivotArea>
    </format>
    <format dxfId="323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3" count="2">
            <x v="1"/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322">
      <pivotArea dataOnly="0" labelOnly="1" outline="0" fieldPosition="0">
        <references count="7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10"/>
          </reference>
          <reference field="7" count="1" selected="0">
            <x v="3"/>
          </reference>
        </references>
      </pivotArea>
    </format>
    <format dxfId="321">
      <pivotArea dataOnly="0" labelOnly="1" outline="0" fieldPosition="0">
        <references count="7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3" count="2">
            <x v="4"/>
            <x v="6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320">
      <pivotArea dataOnly="0" labelOnly="1" outline="0" fieldPosition="0">
        <references count="7">
          <reference field="0" count="1" selected="0">
            <x v="9"/>
          </reference>
          <reference field="1" count="1" selected="0">
            <x v="5"/>
          </reference>
          <reference field="2" count="1" selected="0">
            <x v="26"/>
          </reference>
          <reference field="3" count="2">
            <x v="1"/>
            <x v="10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319">
      <pivotArea dataOnly="0" labelOnly="1" outline="0" fieldPosition="0">
        <references count="7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3" count="1">
            <x v="5"/>
          </reference>
          <reference field="4" count="1" selected="0">
            <x v="2"/>
          </reference>
          <reference field="6" count="1" selected="0">
            <x v="11"/>
          </reference>
          <reference field="7" count="1" selected="0">
            <x v="3"/>
          </reference>
        </references>
      </pivotArea>
    </format>
    <format dxfId="318">
      <pivotArea dataOnly="0" labelOnly="1" outline="0" fieldPosition="0">
        <references count="7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317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12"/>
          </reference>
          <reference field="7" count="1" selected="0">
            <x v="3"/>
          </reference>
        </references>
      </pivotArea>
    </format>
    <format dxfId="316">
      <pivotArea dataOnly="0" labelOnly="1" outline="0" fieldPosition="0">
        <references count="7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</references>
      </pivotArea>
    </format>
    <format dxfId="315">
      <pivotArea dataOnly="0" labelOnly="1" outline="0" fieldPosition="0">
        <references count="7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3" count="2">
            <x v="6"/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</references>
      </pivotArea>
    </format>
    <format dxfId="314">
      <pivotArea dataOnly="0" labelOnly="1" outline="0" fieldPosition="0">
        <references count="7">
          <reference field="0" count="1" selected="0">
            <x v="20"/>
          </reference>
          <reference field="1" count="1" selected="0">
            <x v="4"/>
          </reference>
          <reference field="2" count="1" selected="0">
            <x v="40"/>
          </reference>
          <reference field="3" count="2">
            <x v="6"/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</references>
      </pivotArea>
    </format>
    <format dxfId="313">
      <pivotArea dataOnly="0" labelOnly="1" outline="0" fieldPosition="0">
        <references count="7">
          <reference field="0" count="1" selected="0">
            <x v="20"/>
          </reference>
          <reference field="1" count="1" selected="0">
            <x v="5"/>
          </reference>
          <reference field="2" count="1" selected="0">
            <x v="41"/>
          </reference>
          <reference field="3" count="2">
            <x v="6"/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</references>
      </pivotArea>
    </format>
    <format dxfId="312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311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4"/>
          </reference>
          <reference field="2" count="1" selected="0">
            <x v="5"/>
          </reference>
          <reference field="3" count="1" selected="0">
            <x v="5"/>
          </reference>
          <reference field="4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  <reference field="12" count="1">
            <x v="7"/>
          </reference>
        </references>
      </pivotArea>
    </format>
    <format dxfId="310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3"/>
          </reference>
          <reference field="2" count="1" selected="0">
            <x v="7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5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309">
      <pivotArea dataOnly="0" labelOnly="1" outline="0" fieldPosition="0">
        <references count="8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308">
      <pivotArea dataOnly="0" labelOnly="1" outline="0" fieldPosition="0">
        <references count="8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307">
      <pivotArea dataOnly="0" labelOnly="1" outline="0" fieldPosition="0">
        <references count="8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306">
      <pivotArea dataOnly="0" labelOnly="1" outline="0" fieldPosition="0">
        <references count="8">
          <reference field="0" count="1" selected="0">
            <x v="5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305">
      <pivotArea dataOnly="0" labelOnly="1" outline="0" fieldPosition="0">
        <references count="8">
          <reference field="0" count="1" selected="0">
            <x v="5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304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8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303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302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301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300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299">
      <pivotArea dataOnly="0" labelOnly="1" outline="0" fieldPosition="0">
        <references count="8">
          <reference field="0" count="1" selected="0">
            <x v="7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12" count="1">
            <x v="8"/>
          </reference>
        </references>
      </pivotArea>
    </format>
    <format dxfId="298">
      <pivotArea dataOnly="0" labelOnly="1" outline="0" fieldPosition="0">
        <references count="8">
          <reference field="0" count="1" selected="0">
            <x v="7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7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12" count="1">
            <x v="9"/>
          </reference>
        </references>
      </pivotArea>
    </format>
    <format dxfId="297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296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295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2"/>
          </reference>
          <reference field="6" count="1" selected="0">
            <x v="9"/>
          </reference>
          <reference field="7" count="1" selected="0">
            <x v="3"/>
          </reference>
          <reference field="12" count="1">
            <x v="1"/>
          </reference>
        </references>
      </pivotArea>
    </format>
    <format dxfId="294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293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292">
      <pivotArea dataOnly="0" labelOnly="1" outline="0" fieldPosition="0">
        <references count="8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0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291">
      <pivotArea dataOnly="0" labelOnly="1" outline="0" fieldPosition="0">
        <references count="8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5"/>
          </reference>
        </references>
      </pivotArea>
    </format>
    <format dxfId="290">
      <pivotArea dataOnly="0" labelOnly="1" outline="0" fieldPosition="0">
        <references count="8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3" count="1" selected="0">
            <x v="6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8"/>
          </reference>
        </references>
      </pivotArea>
    </format>
    <format dxfId="289">
      <pivotArea dataOnly="0" labelOnly="1" outline="0" fieldPosition="0">
        <references count="8">
          <reference field="0" count="1" selected="0">
            <x v="9"/>
          </reference>
          <reference field="1" count="1" selected="0">
            <x v="5"/>
          </reference>
          <reference field="2" count="1" selected="0">
            <x v="26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0"/>
          </reference>
        </references>
      </pivotArea>
    </format>
    <format dxfId="288">
      <pivotArea dataOnly="0" labelOnly="1" outline="0" fieldPosition="0">
        <references count="8">
          <reference field="0" count="1" selected="0">
            <x v="9"/>
          </reference>
          <reference field="1" count="1" selected="0">
            <x v="5"/>
          </reference>
          <reference field="2" count="1" selected="0">
            <x v="26"/>
          </reference>
          <reference field="3" count="1" selected="0">
            <x v="10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>
            <x v="11"/>
          </reference>
        </references>
      </pivotArea>
    </format>
    <format dxfId="287">
      <pivotArea dataOnly="0" labelOnly="1" outline="0" fieldPosition="0">
        <references count="8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3" count="1" selected="0">
            <x v="5"/>
          </reference>
          <reference field="4" count="1" selected="0">
            <x v="2"/>
          </reference>
          <reference field="6" count="1" selected="0">
            <x v="11"/>
          </reference>
          <reference field="7" count="1" selected="0">
            <x v="3"/>
          </reference>
          <reference field="12" count="1">
            <x v="7"/>
          </reference>
        </references>
      </pivotArea>
    </format>
    <format dxfId="286">
      <pivotArea dataOnly="0" labelOnly="1" outline="0" fieldPosition="0">
        <references count="8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12" count="1">
            <x v="4"/>
          </reference>
        </references>
      </pivotArea>
    </format>
    <format dxfId="285">
      <pivotArea dataOnly="0" labelOnly="1" outline="0" fieldPosition="0">
        <references count="8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2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284">
      <pivotArea dataOnly="0" labelOnly="1" outline="0" fieldPosition="0">
        <references count="8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283">
      <pivotArea dataOnly="0" labelOnly="1" outline="0" fieldPosition="0">
        <references count="8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3" count="1" selected="0">
            <x v="6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10"/>
          </reference>
        </references>
      </pivotArea>
    </format>
    <format dxfId="282">
      <pivotArea dataOnly="0" labelOnly="1" outline="0" fieldPosition="0">
        <references count="8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3" count="1" selected="0"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9"/>
          </reference>
        </references>
      </pivotArea>
    </format>
    <format dxfId="281">
      <pivotArea dataOnly="0" labelOnly="1" outline="0" fieldPosition="0">
        <references count="8">
          <reference field="0" count="1" selected="0">
            <x v="20"/>
          </reference>
          <reference field="1" count="1" selected="0">
            <x v="4"/>
          </reference>
          <reference field="2" count="1" selected="0">
            <x v="40"/>
          </reference>
          <reference field="3" count="1" selected="0">
            <x v="6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10"/>
          </reference>
        </references>
      </pivotArea>
    </format>
    <format dxfId="280">
      <pivotArea dataOnly="0" labelOnly="1" outline="0" fieldPosition="0">
        <references count="8">
          <reference field="0" count="1" selected="0">
            <x v="20"/>
          </reference>
          <reference field="1" count="1" selected="0">
            <x v="4"/>
          </reference>
          <reference field="2" count="1" selected="0">
            <x v="40"/>
          </reference>
          <reference field="3" count="1" selected="0"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9"/>
          </reference>
        </references>
      </pivotArea>
    </format>
    <format dxfId="279">
      <pivotArea dataOnly="0" labelOnly="1" outline="0" fieldPosition="0">
        <references count="8">
          <reference field="0" count="1" selected="0">
            <x v="20"/>
          </reference>
          <reference field="1" count="1" selected="0">
            <x v="5"/>
          </reference>
          <reference field="2" count="1" selected="0">
            <x v="41"/>
          </reference>
          <reference field="3" count="1" selected="0">
            <x v="6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10"/>
          </reference>
        </references>
      </pivotArea>
    </format>
    <format dxfId="278">
      <pivotArea dataOnly="0" labelOnly="1" outline="0" fieldPosition="0">
        <references count="8">
          <reference field="0" count="1" selected="0">
            <x v="20"/>
          </reference>
          <reference field="1" count="1" selected="0">
            <x v="5"/>
          </reference>
          <reference field="2" count="1" selected="0">
            <x v="41"/>
          </reference>
          <reference field="3" count="1" selected="0"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9"/>
          </reference>
        </references>
      </pivotArea>
    </format>
    <format dxfId="277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276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"/>
          </reference>
          <reference field="2" count="1" selected="0">
            <x v="5"/>
          </reference>
          <reference field="3" count="1" selected="0">
            <x v="5"/>
          </reference>
          <reference field="4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  <reference field="12" count="1" selected="0">
            <x v="7"/>
          </reference>
          <reference field="13" count="1">
            <x v="6"/>
          </reference>
        </references>
      </pivotArea>
    </format>
    <format dxfId="275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3"/>
          </reference>
          <reference field="2" count="1" selected="0">
            <x v="7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5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274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273">
      <pivotArea dataOnly="0" labelOnly="1" outline="0" fieldPosition="0">
        <references count="9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272">
      <pivotArea dataOnly="0" labelOnly="1" outline="0" fieldPosition="0">
        <references count="9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271">
      <pivotArea dataOnly="0" labelOnly="1" outline="0" fieldPosition="0">
        <references count="9">
          <reference field="0" count="1" selected="0">
            <x v="5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270">
      <pivotArea dataOnly="0" labelOnly="1" outline="0" fieldPosition="0">
        <references count="9">
          <reference field="0" count="1" selected="0">
            <x v="5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269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8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268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267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266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265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264">
      <pivotArea dataOnly="0" labelOnly="1" outline="0" fieldPosition="0">
        <references count="9">
          <reference field="0" count="1" selected="0">
            <x v="7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12" count="1" selected="0">
            <x v="8"/>
          </reference>
          <reference field="13" count="1">
            <x v="8"/>
          </reference>
        </references>
      </pivotArea>
    </format>
    <format dxfId="263">
      <pivotArea dataOnly="0" labelOnly="1" outline="0" fieldPosition="0">
        <references count="9">
          <reference field="0" count="1" selected="0">
            <x v="7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7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12" count="1" selected="0">
            <x v="9"/>
          </reference>
          <reference field="13" count="1">
            <x v="9"/>
          </reference>
        </references>
      </pivotArea>
    </format>
    <format dxfId="262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261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260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2"/>
          </reference>
          <reference field="6" count="1" selected="0">
            <x v="9"/>
          </reference>
          <reference field="7" count="1" selected="0">
            <x v="3"/>
          </reference>
          <reference field="12" count="1" selected="0">
            <x v="1"/>
          </reference>
          <reference field="13" count="1">
            <x v="1"/>
          </reference>
        </references>
      </pivotArea>
    </format>
    <format dxfId="259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258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3"/>
          </reference>
        </references>
      </pivotArea>
    </format>
    <format dxfId="257">
      <pivotArea dataOnly="0" labelOnly="1" outline="0" fieldPosition="0">
        <references count="9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0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256">
      <pivotArea dataOnly="0" labelOnly="1" outline="0" fieldPosition="0">
        <references count="9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5"/>
          </reference>
          <reference field="13" count="1">
            <x v="10"/>
          </reference>
        </references>
      </pivotArea>
    </format>
    <format dxfId="255">
      <pivotArea dataOnly="0" labelOnly="1" outline="0" fieldPosition="0">
        <references count="9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3" count="1" selected="0">
            <x v="6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8"/>
          </reference>
          <reference field="13" count="1">
            <x v="0"/>
          </reference>
        </references>
      </pivotArea>
    </format>
    <format dxfId="254">
      <pivotArea dataOnly="0" labelOnly="1" outline="0" fieldPosition="0">
        <references count="9">
          <reference field="0" count="1" selected="0">
            <x v="9"/>
          </reference>
          <reference field="1" count="1" selected="0">
            <x v="5"/>
          </reference>
          <reference field="2" count="1" selected="0">
            <x v="26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0"/>
          </reference>
          <reference field="13" count="1">
            <x v="11"/>
          </reference>
        </references>
      </pivotArea>
    </format>
    <format dxfId="253">
      <pivotArea dataOnly="0" labelOnly="1" outline="0" fieldPosition="0">
        <references count="9">
          <reference field="0" count="1" selected="0">
            <x v="9"/>
          </reference>
          <reference field="1" count="1" selected="0">
            <x v="5"/>
          </reference>
          <reference field="2" count="1" selected="0">
            <x v="26"/>
          </reference>
          <reference field="3" count="1" selected="0">
            <x v="10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2" count="1" selected="0">
            <x v="11"/>
          </reference>
          <reference field="13" count="1">
            <x v="10"/>
          </reference>
        </references>
      </pivotArea>
    </format>
    <format dxfId="252">
      <pivotArea dataOnly="0" labelOnly="1" outline="0" fieldPosition="0">
        <references count="9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3" count="1" selected="0">
            <x v="5"/>
          </reference>
          <reference field="4" count="1" selected="0">
            <x v="2"/>
          </reference>
          <reference field="6" count="1" selected="0">
            <x v="11"/>
          </reference>
          <reference field="7" count="1" selected="0">
            <x v="3"/>
          </reference>
          <reference field="12" count="1" selected="0">
            <x v="7"/>
          </reference>
          <reference field="13" count="1">
            <x v="6"/>
          </reference>
        </references>
      </pivotArea>
    </format>
    <format dxfId="251">
      <pivotArea dataOnly="0" labelOnly="1" outline="0" fieldPosition="0">
        <references count="9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12" count="1" selected="0">
            <x v="4"/>
          </reference>
          <reference field="13" count="1">
            <x v="4"/>
          </reference>
        </references>
      </pivotArea>
    </format>
    <format dxfId="250">
      <pivotArea dataOnly="0" labelOnly="1" outline="0" fieldPosition="0">
        <references count="9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2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249">
      <pivotArea dataOnly="0" labelOnly="1" outline="0" fieldPosition="0">
        <references count="9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248">
      <pivotArea dataOnly="0" labelOnly="1" outline="0" fieldPosition="0">
        <references count="9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3" count="1" selected="0">
            <x v="6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10"/>
          </reference>
          <reference field="13" count="1">
            <x v="8"/>
          </reference>
        </references>
      </pivotArea>
    </format>
    <format dxfId="247">
      <pivotArea dataOnly="0" labelOnly="1" outline="0" fieldPosition="0">
        <references count="9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3" count="1" selected="0"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9"/>
          </reference>
          <reference field="13" count="1">
            <x v="10"/>
          </reference>
        </references>
      </pivotArea>
    </format>
    <format dxfId="246">
      <pivotArea dataOnly="0" labelOnly="1" outline="0" fieldPosition="0">
        <references count="9">
          <reference field="0" count="1" selected="0">
            <x v="20"/>
          </reference>
          <reference field="1" count="1" selected="0">
            <x v="4"/>
          </reference>
          <reference field="2" count="1" selected="0">
            <x v="40"/>
          </reference>
          <reference field="3" count="1" selected="0">
            <x v="6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10"/>
          </reference>
          <reference field="13" count="1">
            <x v="8"/>
          </reference>
        </references>
      </pivotArea>
    </format>
    <format dxfId="245">
      <pivotArea dataOnly="0" labelOnly="1" outline="0" fieldPosition="0">
        <references count="9">
          <reference field="0" count="1" selected="0">
            <x v="20"/>
          </reference>
          <reference field="1" count="1" selected="0">
            <x v="4"/>
          </reference>
          <reference field="2" count="1" selected="0">
            <x v="40"/>
          </reference>
          <reference field="3" count="1" selected="0"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9"/>
          </reference>
          <reference field="13" count="1">
            <x v="10"/>
          </reference>
        </references>
      </pivotArea>
    </format>
    <format dxfId="244">
      <pivotArea dataOnly="0" labelOnly="1" outline="0" fieldPosition="0">
        <references count="9">
          <reference field="0" count="1" selected="0">
            <x v="20"/>
          </reference>
          <reference field="1" count="1" selected="0">
            <x v="5"/>
          </reference>
          <reference field="2" count="1" selected="0">
            <x v="41"/>
          </reference>
          <reference field="3" count="1" selected="0">
            <x v="6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10"/>
          </reference>
          <reference field="13" count="1">
            <x v="8"/>
          </reference>
        </references>
      </pivotArea>
    </format>
    <format dxfId="243">
      <pivotArea dataOnly="0" labelOnly="1" outline="0" fieldPosition="0">
        <references count="9">
          <reference field="0" count="1" selected="0">
            <x v="20"/>
          </reference>
          <reference field="1" count="1" selected="0">
            <x v="5"/>
          </reference>
          <reference field="2" count="1" selected="0">
            <x v="41"/>
          </reference>
          <reference field="3" count="1" selected="0">
            <x v="9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9"/>
          </reference>
          <reference field="13" count="1">
            <x v="10"/>
          </reference>
        </references>
      </pivotArea>
    </format>
    <format dxfId="242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241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240">
      <pivotArea dataOnly="0" labelOnly="1" outline="0" fieldPosition="0">
        <references count="10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1" count="1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239">
      <pivotArea dataOnly="0" labelOnly="1" outline="0" fieldPosition="0">
        <references count="10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8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238">
      <pivotArea dataOnly="0" labelOnly="1" outline="0" fieldPosition="0">
        <references count="10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1" count="1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237">
      <pivotArea dataOnly="0" labelOnly="1" outline="0" fieldPosition="0">
        <references count="10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2"/>
          </reference>
          <reference field="6" count="1" selected="0">
            <x v="9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1"/>
          </reference>
          <reference field="13" count="1" selected="0">
            <x v="1"/>
          </reference>
        </references>
      </pivotArea>
    </format>
    <format dxfId="236">
      <pivotArea dataOnly="0" labelOnly="1" outline="0" fieldPosition="0">
        <references count="10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1" count="1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235">
      <pivotArea dataOnly="0" labelOnly="1" outline="0" fieldPosition="0">
        <references count="10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0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234">
      <pivotArea dataOnly="0" labelOnly="1" outline="0" fieldPosition="0">
        <references count="10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1" count="1">
            <x v="3"/>
          </reference>
          <reference field="12" count="1" selected="0">
            <x v="5"/>
          </reference>
          <reference field="13" count="1" selected="0">
            <x v="10"/>
          </reference>
        </references>
      </pivotArea>
    </format>
    <format dxfId="233">
      <pivotArea dataOnly="0" labelOnly="1" outline="0" fieldPosition="0">
        <references count="10">
          <reference field="0" count="1" selected="0">
            <x v="9"/>
          </reference>
          <reference field="1" count="1" selected="0">
            <x v="5"/>
          </reference>
          <reference field="2" count="1" selected="0">
            <x v="26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11" count="1">
            <x v="4"/>
          </reference>
          <reference field="12" count="1" selected="0">
            <x v="0"/>
          </reference>
          <reference field="13" count="1" selected="0">
            <x v="11"/>
          </reference>
        </references>
      </pivotArea>
    </format>
    <format dxfId="232">
      <pivotArea dataOnly="0" labelOnly="1" outline="0" fieldPosition="0">
        <references count="10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3" count="1" selected="0">
            <x v="5"/>
          </reference>
          <reference field="4" count="1" selected="0">
            <x v="2"/>
          </reference>
          <reference field="6" count="1" selected="0">
            <x v="11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7"/>
          </reference>
          <reference field="13" count="1" selected="0">
            <x v="6"/>
          </reference>
        </references>
      </pivotArea>
    </format>
    <format dxfId="231">
      <pivotArea dataOnly="0" labelOnly="1" outline="0" fieldPosition="0">
        <references count="10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230">
      <pivotArea dataOnly="0" labelOnly="1" outline="0" fieldPosition="0">
        <references count="11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2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229">
      <pivotArea dataOnly="0" labelOnly="1" outline="0" fieldPosition="0">
        <references count="11">
          <reference field="0" count="1" selected="0">
            <x v="1"/>
          </reference>
          <reference field="1" count="1" selected="0">
            <x v="4"/>
          </reference>
          <reference field="2" count="1" selected="0">
            <x v="5"/>
          </reference>
          <reference field="3" count="1" selected="0">
            <x v="5"/>
          </reference>
          <reference field="4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  <reference field="8" count="1">
            <x v="4"/>
          </reference>
          <reference field="11" count="1" selected="0">
            <x v="0"/>
          </reference>
          <reference field="12" count="1" selected="0">
            <x v="7"/>
          </reference>
          <reference field="13" count="1" selected="0">
            <x v="6"/>
          </reference>
        </references>
      </pivotArea>
    </format>
    <format dxfId="228">
      <pivotArea dataOnly="0" labelOnly="1" outline="0" fieldPosition="0">
        <references count="11">
          <reference field="0" count="1" selected="0">
            <x v="2"/>
          </reference>
          <reference field="1" count="1" selected="0">
            <x v="3"/>
          </reference>
          <reference field="2" count="1" selected="0">
            <x v="7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5"/>
          </reference>
          <reference field="7" count="1" selected="0">
            <x v="3"/>
          </reference>
          <reference field="8" count="1">
            <x v="2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227">
      <pivotArea dataOnly="0" labelOnly="1" outline="0" fieldPosition="0">
        <references count="11">
          <reference field="0" count="1" selected="0">
            <x v="3"/>
          </reference>
          <reference field="1" count="1" selected="0">
            <x v="1"/>
          </reference>
          <reference field="2" count="1" selected="0">
            <x v="8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6"/>
          </reference>
          <reference field="7" count="1" selected="0">
            <x v="3"/>
          </reference>
          <reference field="8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226">
      <pivotArea dataOnly="0" labelOnly="1" outline="0" fieldPosition="0">
        <references count="11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  <reference field="8" count="1">
            <x v="2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225">
      <pivotArea dataOnly="0" labelOnly="1" outline="0" fieldPosition="0">
        <references count="11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224">
      <pivotArea dataOnly="0" labelOnly="1" outline="0" fieldPosition="0">
        <references count="11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8"/>
          </reference>
          <reference field="7" count="1" selected="0">
            <x v="3"/>
          </reference>
          <reference field="8" count="1">
            <x v="2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223">
      <pivotArea dataOnly="0" labelOnly="1" outline="0" fieldPosition="0">
        <references count="11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222">
      <pivotArea dataOnly="0" labelOnly="1" outline="0" fieldPosition="0">
        <references count="11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2"/>
          </reference>
          <reference field="6" count="1" selected="0">
            <x v="9"/>
          </reference>
          <reference field="7" count="1" selected="0">
            <x v="3"/>
          </reference>
          <reference field="8" count="1">
            <x v="4"/>
          </reference>
          <reference field="11" count="1" selected="0">
            <x v="0"/>
          </reference>
          <reference field="12" count="1" selected="0">
            <x v="1"/>
          </reference>
          <reference field="13" count="1" selected="0">
            <x v="1"/>
          </reference>
        </references>
      </pivotArea>
    </format>
    <format dxfId="221">
      <pivotArea dataOnly="0" labelOnly="1" outline="0" fieldPosition="0">
        <references count="11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220">
      <pivotArea dataOnly="0" labelOnly="1" outline="0" fieldPosition="0">
        <references count="11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0"/>
          </reference>
          <reference field="7" count="1" selected="0">
            <x v="3"/>
          </reference>
          <reference field="8" count="1">
            <x v="2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219">
      <pivotArea dataOnly="0" labelOnly="1" outline="0" fieldPosition="0">
        <references count="11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"/>
          </reference>
          <reference field="11" count="1" selected="0">
            <x v="3"/>
          </reference>
          <reference field="12" count="1" selected="0">
            <x v="5"/>
          </reference>
          <reference field="13" count="1" selected="0">
            <x v="10"/>
          </reference>
        </references>
      </pivotArea>
    </format>
    <format dxfId="218">
      <pivotArea dataOnly="0" labelOnly="1" outline="0" fieldPosition="0">
        <references count="11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3" count="1" selected="0">
            <x v="5"/>
          </reference>
          <reference field="4" count="1" selected="0">
            <x v="2"/>
          </reference>
          <reference field="6" count="1" selected="0">
            <x v="11"/>
          </reference>
          <reference field="7" count="1" selected="0">
            <x v="3"/>
          </reference>
          <reference field="8" count="1">
            <x v="2"/>
          </reference>
          <reference field="11" count="1" selected="0">
            <x v="0"/>
          </reference>
          <reference field="12" count="1" selected="0">
            <x v="7"/>
          </reference>
          <reference field="13" count="1" selected="0">
            <x v="6"/>
          </reference>
        </references>
      </pivotArea>
    </format>
    <format dxfId="217">
      <pivotArea dataOnly="0" labelOnly="1" outline="0" fieldPosition="0">
        <references count="11">
          <reference field="0" count="1" selected="0">
            <x v="13"/>
          </reference>
          <reference field="1" count="1" selected="0">
            <x v="3"/>
          </reference>
          <reference field="2" count="1" selected="0">
            <x v="31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3"/>
          </reference>
          <reference field="7" count="1" selected="0">
            <x v="3"/>
          </reference>
          <reference field="8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216">
      <pivotArea dataOnly="0" labelOnly="1" outline="0" fieldPosition="0">
        <references count="11">
          <reference field="0" count="1" selected="0">
            <x v="15"/>
          </reference>
          <reference field="1" count="1" selected="0">
            <x v="0"/>
          </reference>
          <reference field="2" count="1" selected="0">
            <x v="34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4"/>
          </reference>
          <reference field="7" count="1" selected="0">
            <x v="3"/>
          </reference>
          <reference field="8" count="1">
            <x v="2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215">
      <pivotArea dataOnly="0" labelOnly="1" outline="0" fieldPosition="0">
        <references count="11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214">
      <pivotArea dataOnly="0" labelOnly="1" outline="0" fieldPosition="0">
        <references count="11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3" count="1" selected="0">
            <x v="6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3"/>
          </reference>
          <reference field="11" count="1" selected="0">
            <x v="0"/>
          </reference>
          <reference field="12" count="1" selected="0">
            <x v="10"/>
          </reference>
          <reference field="13" count="1" selected="0">
            <x v="8"/>
          </reference>
        </references>
      </pivotArea>
    </format>
    <format dxfId="213">
      <pivotArea dataOnly="0" labelOnly="1" outline="0" fieldPosition="0">
        <references count="12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  <reference field="8" count="1" selected="0">
            <x v="2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212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  <reference field="8" count="1" selected="0">
            <x v="2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211">
      <pivotArea dataOnly="0" labelOnly="1" outline="0" fieldPosition="0">
        <references count="12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210">
      <pivotArea dataOnly="0" labelOnly="1" outline="0" fieldPosition="0">
        <references count="12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8"/>
          </reference>
          <reference field="7" count="1" selected="0">
            <x v="3"/>
          </reference>
          <reference field="8" count="1" selected="0">
            <x v="2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209">
      <pivotArea dataOnly="0" labelOnly="1" outline="0" fieldPosition="0">
        <references count="12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208">
      <pivotArea dataOnly="0" labelOnly="1" outline="0" fieldPosition="0">
        <references count="12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2"/>
          </reference>
          <reference field="6" count="1" selected="0">
            <x v="9"/>
          </reference>
          <reference field="7" count="1" selected="0">
            <x v="3"/>
          </reference>
          <reference field="8" count="1" selected="0">
            <x v="4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1"/>
          </reference>
          <reference field="13" count="1" selected="0">
            <x v="1"/>
          </reference>
        </references>
      </pivotArea>
    </format>
    <format dxfId="207">
      <pivotArea dataOnly="0" labelOnly="1" outline="0" fieldPosition="0">
        <references count="12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1"/>
          </reference>
          <reference field="12" count="1" selected="0">
            <x v="0"/>
          </reference>
          <reference field="13" count="1" selected="0">
            <x v="0"/>
          </reference>
        </references>
      </pivotArea>
    </format>
    <format dxfId="206">
      <pivotArea dataOnly="0" labelOnly="1" outline="0" fieldPosition="0">
        <references count="12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0"/>
          </reference>
          <reference field="7" count="1" selected="0">
            <x v="3"/>
          </reference>
          <reference field="8" count="1" selected="0">
            <x v="2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205">
      <pivotArea dataOnly="0" labelOnly="1" outline="0" fieldPosition="0">
        <references count="12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3" count="1" selected="0">
            <x v="4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>
            <x v="1"/>
          </reference>
          <reference field="11" count="1" selected="0">
            <x v="3"/>
          </reference>
          <reference field="12" count="1" selected="0">
            <x v="5"/>
          </reference>
          <reference field="13" count="1" selected="0">
            <x v="10"/>
          </reference>
        </references>
      </pivotArea>
    </format>
    <format dxfId="204">
      <pivotArea dataOnly="0" labelOnly="1" outline="0" fieldPosition="0">
        <references count="12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3" count="1" selected="0">
            <x v="5"/>
          </reference>
          <reference field="4" count="1" selected="0">
            <x v="2"/>
          </reference>
          <reference field="6" count="1" selected="0">
            <x v="11"/>
          </reference>
          <reference field="7" count="1" selected="0">
            <x v="3"/>
          </reference>
          <reference field="8" count="1" selected="0">
            <x v="2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7"/>
          </reference>
          <reference field="13" count="1" selected="0">
            <x v="6"/>
          </reference>
        </references>
      </pivotArea>
    </format>
    <format dxfId="203">
      <pivotArea dataOnly="0" labelOnly="1" outline="0" fieldPosition="0">
        <references count="12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2"/>
          </reference>
          <reference field="9" count="1">
            <x v="1"/>
          </reference>
          <reference field="11" count="1" selected="0">
            <x v="0"/>
          </reference>
          <reference field="12" count="1" selected="0">
            <x v="4"/>
          </reference>
          <reference field="13" count="1" selected="0">
            <x v="4"/>
          </reference>
        </references>
      </pivotArea>
    </format>
    <format dxfId="202">
      <pivotArea dataOnly="0" labelOnly="1" outline="0" fieldPosition="0">
        <references count="12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12"/>
          </reference>
          <reference field="7" count="1" selected="0">
            <x v="3"/>
          </reference>
          <reference field="8" count="1" selected="0">
            <x v="2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201">
      <pivotArea dataOnly="0" labelOnly="1" outline="0" fieldPosition="0">
        <references count="12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0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200">
      <pivotArea dataOnly="0" labelOnly="1" outline="0" fieldPosition="0">
        <references count="12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3" count="1" selected="0">
            <x v="6"/>
          </reference>
          <reference field="4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3"/>
          </reference>
          <reference field="9" count="1">
            <x v="1"/>
          </reference>
          <reference field="11" count="1" selected="0">
            <x v="0"/>
          </reference>
          <reference field="12" count="1" selected="0">
            <x v="10"/>
          </reference>
          <reference field="13" count="1" selected="0">
            <x v="8"/>
          </reference>
        </references>
      </pivotArea>
    </format>
    <format dxfId="199">
      <pivotArea type="topRight" dataOnly="0" labelOnly="1" outline="0" offset="V1" fieldPosition="0"/>
    </format>
    <format dxfId="198">
      <pivotArea dataOnly="0" labelOnly="1" outline="0" offset="A256" fieldPosition="0">
        <references count="1">
          <reference field="0" count="1">
            <x v="17"/>
          </reference>
        </references>
      </pivotArea>
    </format>
    <format dxfId="197">
      <pivotArea dataOnly="0" labelOnly="1" outline="0" offset="A256" fieldPosition="0">
        <references count="2">
          <reference field="0" count="1" selected="0">
            <x v="17"/>
          </reference>
          <reference field="2" count="1">
            <x v="0"/>
          </reference>
        </references>
      </pivotArea>
    </format>
    <format dxfId="196">
      <pivotArea dataOnly="0" labelOnly="1" outline="0" fieldPosition="0">
        <references count="3">
          <reference field="0" count="1" selected="0">
            <x v="17"/>
          </reference>
          <reference field="1" count="1">
            <x v="6"/>
          </reference>
          <reference field="2" count="1" selected="0">
            <x v="0"/>
          </reference>
        </references>
      </pivotArea>
    </format>
    <format dxfId="195">
      <pivotArea dataOnly="0" labelOnly="1" outline="0" offset="A256" fieldPosition="0">
        <references count="4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>
            <x v="2"/>
          </reference>
        </references>
      </pivotArea>
    </format>
    <format dxfId="194">
      <pivotArea dataOnly="0" labelOnly="1" outline="0" offset="A256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93">
      <pivotArea dataOnly="0" labelOnly="1" outline="0" offset="A256" fieldPosition="0">
        <references count="7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</references>
      </pivotArea>
    </format>
    <format dxfId="192">
      <pivotArea dataOnly="0" labelOnly="1" outline="0" offset="A256" fieldPosition="0">
        <references count="8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2" count="1">
            <x v="3"/>
          </reference>
        </references>
      </pivotArea>
    </format>
    <format dxfId="191">
      <pivotArea dataOnly="0" labelOnly="1" outline="0" offset="A256" fieldPosition="0">
        <references count="9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2" count="1" selected="0">
            <x v="3"/>
          </reference>
          <reference field="13" count="1">
            <x v="2"/>
          </reference>
        </references>
      </pivotArea>
    </format>
    <format dxfId="190">
      <pivotArea dataOnly="0" labelOnly="1" outline="0" offset="A256" fieldPosition="0">
        <references count="10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11" count="1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189">
      <pivotArea dataOnly="0" labelOnly="1" outline="0" offset="A256" fieldPosition="0">
        <references count="11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188">
      <pivotArea dataOnly="0" labelOnly="1" outline="0" offset="A256" fieldPosition="0">
        <references count="12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0"/>
          </reference>
          <reference field="9" count="1">
            <x v="0"/>
          </reference>
          <reference field="11" count="1" selected="0">
            <x v="0"/>
          </reference>
          <reference field="12" count="1" selected="0">
            <x v="3"/>
          </reference>
          <reference field="13" count="1" selected="0">
            <x v="2"/>
          </reference>
        </references>
      </pivotArea>
    </format>
    <format dxfId="187">
      <pivotArea dataOnly="0" labelOnly="1" outline="0" fieldPosition="0">
        <references count="6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4" count="1" selected="0">
            <x v="2"/>
          </reference>
          <reference field="6" count="1" selected="0">
            <x v="7"/>
          </reference>
          <reference field="7" count="1">
            <x v="3"/>
          </reference>
        </references>
      </pivotArea>
    </format>
    <format dxfId="186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85">
      <pivotArea dataOnly="0" labelOnly="1" outline="0" fieldPosition="0">
        <references count="6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4" count="1" selected="0">
            <x v="2"/>
          </reference>
          <reference field="6" count="1" selected="0">
            <x v="7"/>
          </reference>
          <reference field="7" count="1">
            <x v="3"/>
          </reference>
        </references>
      </pivotArea>
    </format>
    <format dxfId="184">
      <pivotArea dataOnly="0" labelOnly="1" outline="0" fieldPosition="0">
        <references count="5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>
            <x v="2"/>
          </reference>
        </references>
      </pivotArea>
    </format>
    <format dxfId="183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82">
      <pivotArea dataOnly="0" labelOnly="1" outline="0" fieldPosition="0">
        <references count="1">
          <reference field="0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5"/>
            <x v="16"/>
            <x v="17"/>
            <x v="18"/>
          </reference>
        </references>
      </pivotArea>
    </format>
    <format dxfId="181">
      <pivotArea dataOnly="0" labelOnly="1" outline="0" offset="IV256" fieldPosition="0">
        <references count="1">
          <reference field="0" count="1">
            <x v="16"/>
          </reference>
        </references>
      </pivotArea>
    </format>
    <format dxfId="180">
      <pivotArea dataOnly="0" labelOnly="1" outline="0" fieldPosition="0">
        <references count="2">
          <reference field="0" count="1" selected="0">
            <x v="16"/>
          </reference>
          <reference field="2" count="1">
            <x v="38"/>
          </reference>
        </references>
      </pivotArea>
    </format>
    <format dxfId="179">
      <pivotArea dataOnly="0" labelOnly="1" outline="0" fieldPosition="0">
        <references count="3">
          <reference field="0" count="1" selected="0">
            <x v="16"/>
          </reference>
          <reference field="1" count="1">
            <x v="4"/>
          </reference>
          <reference field="2" count="1" selected="0">
            <x v="38"/>
          </reference>
        </references>
      </pivotArea>
    </format>
    <format dxfId="178"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4"/>
          </reference>
          <reference field="2" count="1" selected="0">
            <x v="38"/>
          </reference>
          <reference field="4" count="1">
            <x v="0"/>
          </reference>
        </references>
      </pivotArea>
    </format>
    <format dxfId="177">
      <pivotArea field="0" type="button" dataOnly="0" labelOnly="1" outline="0" axis="axisCol" fieldPosition="0"/>
    </format>
    <format dxfId="176">
      <pivotArea field="2" type="button" dataOnly="0" labelOnly="1" outline="0" axis="axisCol" fieldPosition="1"/>
    </format>
    <format dxfId="175">
      <pivotArea field="1" type="button" dataOnly="0" labelOnly="1" outline="0" axis="axisCol" fieldPosition="2"/>
    </format>
    <format dxfId="174">
      <pivotArea field="4" type="button" dataOnly="0" labelOnly="1" outline="0" axis="axisCol" fieldPosition="3"/>
    </format>
    <format dxfId="173">
      <pivotArea field="6" type="button" dataOnly="0" labelOnly="1" outline="0" axis="axisCol" fieldPosition="4"/>
    </format>
    <format dxfId="172">
      <pivotArea field="7" type="button" dataOnly="0" labelOnly="1" outline="0" axis="axisCol" fieldPosition="5"/>
    </format>
    <format dxfId="171">
      <pivotArea field="3" type="button" dataOnly="0" labelOnly="1" outline="0" axis="axisCol" fieldPosition="6"/>
    </format>
    <format dxfId="170">
      <pivotArea field="12" type="button" dataOnly="0" labelOnly="1" outline="0" axis="axisCol" fieldPosition="7"/>
    </format>
    <format dxfId="169">
      <pivotArea field="13" type="button" dataOnly="0" labelOnly="1" outline="0" axis="axisCol" fieldPosition="8"/>
    </format>
    <format dxfId="168">
      <pivotArea field="11" type="button" dataOnly="0" labelOnly="1" outline="0" axis="axisCol" fieldPosition="9"/>
    </format>
    <format dxfId="167">
      <pivotArea field="8" type="button" dataOnly="0" labelOnly="1" outline="0" axis="axisCol" fieldPosition="10"/>
    </format>
    <format dxfId="166">
      <pivotArea field="9" type="button" dataOnly="0" labelOnly="1" outline="0" axis="axisCol" fieldPosition="11"/>
    </format>
    <format dxfId="165">
      <pivotArea type="topRight" dataOnly="0" labelOnly="1" outline="0" fieldPosition="0"/>
    </format>
    <format dxfId="164">
      <pivotArea dataOnly="0" labelOnly="1" outline="0" fieldPosition="0">
        <references count="1">
          <reference field="0" count="18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5"/>
            <x v="16"/>
            <x v="17"/>
            <x v="18"/>
            <x v="20"/>
          </reference>
        </references>
      </pivotArea>
    </format>
    <format dxfId="163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4" count="1" selected="0">
            <x v="2"/>
          </reference>
          <reference field="6" count="1">
            <x v="3"/>
          </reference>
        </references>
      </pivotArea>
    </format>
    <format dxfId="16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2" count="1" selected="0">
            <x v="5"/>
          </reference>
          <reference field="4" count="1" selected="0">
            <x v="2"/>
          </reference>
          <reference field="6" count="1">
            <x v="4"/>
          </reference>
        </references>
      </pivotArea>
    </format>
    <format dxfId="16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2" count="1" selected="0">
            <x v="7"/>
          </reference>
          <reference field="4" count="1" selected="0">
            <x v="2"/>
          </reference>
          <reference field="6" count="1">
            <x v="5"/>
          </reference>
        </references>
      </pivotArea>
    </format>
    <format dxfId="16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8"/>
          </reference>
          <reference field="4" count="1" selected="0">
            <x v="2"/>
          </reference>
          <reference field="6" count="1">
            <x v="6"/>
          </reference>
        </references>
      </pivotArea>
    </format>
    <format dxfId="15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4" count="1" selected="0">
            <x v="2"/>
          </reference>
          <reference field="6" count="1">
            <x v="7"/>
          </reference>
        </references>
      </pivotArea>
    </format>
    <format dxfId="15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"/>
          </reference>
          <reference field="2" count="1" selected="0">
            <x v="11"/>
          </reference>
          <reference field="4" count="1" selected="0">
            <x v="0"/>
          </reference>
          <reference field="6" count="1">
            <x v="13"/>
          </reference>
        </references>
      </pivotArea>
    </format>
    <format dxfId="15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15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4" count="1" selected="0">
            <x v="2"/>
          </reference>
          <reference field="6" count="1">
            <x v="8"/>
          </reference>
        </references>
      </pivotArea>
    </format>
    <format dxfId="155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154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2"/>
          </reference>
          <reference field="6" count="1">
            <x v="9"/>
          </reference>
        </references>
      </pivotArea>
    </format>
    <format dxfId="153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152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4" count="1" selected="0">
            <x v="2"/>
          </reference>
          <reference field="6" count="1">
            <x v="10"/>
          </reference>
        </references>
      </pivotArea>
    </format>
    <format dxfId="151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4" count="1" selected="0">
            <x v="0"/>
          </reference>
          <reference field="6" count="1">
            <x v="16"/>
          </reference>
        </references>
      </pivotArea>
    </format>
    <format dxfId="150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149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4" count="1" selected="0">
            <x v="2"/>
          </reference>
          <reference field="6" count="1">
            <x v="11"/>
          </reference>
        </references>
      </pivotArea>
    </format>
    <format dxfId="148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147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4" count="1" selected="0">
            <x v="2"/>
          </reference>
          <reference field="6" count="1">
            <x v="12"/>
          </reference>
        </references>
      </pivotArea>
    </format>
    <format dxfId="146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3"/>
          </reference>
          <reference field="2" count="1" selected="0">
            <x v="31"/>
          </reference>
          <reference field="4" count="1" selected="0">
            <x v="2"/>
          </reference>
          <reference field="6" count="1">
            <x v="13"/>
          </reference>
        </references>
      </pivotArea>
    </format>
    <format dxfId="145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5"/>
          </reference>
          <reference field="2" count="1" selected="0">
            <x v="32"/>
          </reference>
          <reference field="4" count="1" selected="0">
            <x v="0"/>
          </reference>
          <reference field="6" count="1">
            <x v="8"/>
          </reference>
        </references>
      </pivotArea>
    </format>
    <format dxfId="144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0"/>
          </reference>
          <reference field="2" count="1" selected="0">
            <x v="34"/>
          </reference>
          <reference field="4" count="1" selected="0">
            <x v="2"/>
          </reference>
          <reference field="6" count="1">
            <x v="14"/>
          </reference>
        </references>
      </pivotArea>
    </format>
    <format dxfId="143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0"/>
          </reference>
          <reference field="2" count="1" selected="0">
            <x v="36"/>
          </reference>
          <reference field="4" count="1" selected="0">
            <x v="2"/>
          </reference>
          <reference field="6" count="1">
            <x v="15"/>
          </reference>
        </references>
      </pivotArea>
    </format>
    <format dxfId="142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4"/>
          </reference>
          <reference field="2" count="1" selected="0">
            <x v="38"/>
          </reference>
          <reference field="4" count="1" selected="0">
            <x v="0"/>
          </reference>
          <reference field="6" count="1">
            <x v="17"/>
          </reference>
        </references>
      </pivotArea>
    </format>
    <format dxfId="141">
      <pivotArea dataOnly="0" labelOnly="1" outline="0" fieldPosition="0">
        <references count="5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>
            <x v="18"/>
          </reference>
        </references>
      </pivotArea>
    </format>
    <format dxfId="140">
      <pivotArea dataOnly="0" labelOnly="1" outline="0" fieldPosition="0">
        <references count="5">
          <reference field="0" count="1" selected="0">
            <x v="17"/>
          </reference>
          <reference field="1" count="1" selected="0">
            <x v="8"/>
          </reference>
          <reference field="2" count="1" selected="0">
            <x v="0"/>
          </reference>
          <reference field="4" count="1" selected="0">
            <x v="2"/>
          </reference>
          <reference field="6" count="1">
            <x v="19"/>
          </reference>
        </references>
      </pivotArea>
    </format>
    <format dxfId="139">
      <pivotArea dataOnly="0" labelOnly="1" outline="0" fieldPosition="0">
        <references count="5">
          <reference field="0" count="1" selected="0">
            <x v="18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>
            <x v="20"/>
          </reference>
        </references>
      </pivotArea>
    </format>
    <format dxfId="138">
      <pivotArea dataOnly="0" labelOnly="1" outline="0" fieldPosition="0">
        <references count="5">
          <reference field="0" count="1" selected="0">
            <x v="18"/>
          </reference>
          <reference field="1" count="1" selected="0">
            <x v="8"/>
          </reference>
          <reference field="2" count="1" selected="0">
            <x v="0"/>
          </reference>
          <reference field="4" count="1" selected="0">
            <x v="2"/>
          </reference>
          <reference field="6" count="1">
            <x v="21"/>
          </reference>
        </references>
      </pivotArea>
    </format>
    <format dxfId="137">
      <pivotArea dataOnly="0" labelOnly="1" outline="0" fieldPosition="0">
        <references count="5">
          <reference field="0" count="1" selected="0">
            <x v="19"/>
          </reference>
          <reference field="1" count="1" selected="0">
            <x v="7"/>
          </reference>
          <reference field="2" count="1" selected="0">
            <x v="0"/>
          </reference>
          <reference field="4" count="1" selected="0">
            <x v="2"/>
          </reference>
          <reference field="6" count="1">
            <x v="22"/>
          </reference>
        </references>
      </pivotArea>
    </format>
    <format dxfId="136">
      <pivotArea dataOnly="0" labelOnly="1" outline="0" fieldPosition="0">
        <references count="5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4" count="1" selected="0">
            <x v="0"/>
          </reference>
          <reference field="6" count="1">
            <x v="2"/>
          </reference>
        </references>
      </pivotArea>
    </format>
    <format dxfId="13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4" count="1" selected="0">
            <x v="2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134">
      <pivotArea dataOnly="0" labelOnly="1" outline="0" fieldPosition="0">
        <references count="6">
          <reference field="0" count="1" selected="0">
            <x v="4"/>
          </reference>
          <reference field="1" count="1" selected="0">
            <x v="3"/>
          </reference>
          <reference field="2" count="1" selected="0">
            <x v="11"/>
          </reference>
          <reference field="4" count="1" selected="0">
            <x v="0"/>
          </reference>
          <reference field="6" count="1" selected="0">
            <x v="13"/>
          </reference>
          <reference field="7" count="1">
            <x v="4"/>
          </reference>
        </references>
      </pivotArea>
    </format>
    <format dxfId="133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132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4" count="1" selected="0">
            <x v="2"/>
          </reference>
          <reference field="6" count="1" selected="0">
            <x v="8"/>
          </reference>
          <reference field="7" count="1">
            <x v="3"/>
          </reference>
        </references>
      </pivotArea>
    </format>
    <format dxfId="131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130">
      <pivotArea dataOnly="0" labelOnly="1" outline="0" fieldPosition="0">
        <references count="6">
          <reference field="0" count="1" selected="0">
            <x v="7"/>
          </reference>
          <reference field="1" count="1" selected="0">
            <x v="10"/>
          </reference>
          <reference field="2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129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128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2"/>
          </reference>
          <reference field="6" count="1" selected="0">
            <x v="9"/>
          </reference>
          <reference field="7" count="1">
            <x v="3"/>
          </reference>
        </references>
      </pivotArea>
    </format>
    <format dxfId="127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126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4" count="1" selected="0">
            <x v="2"/>
          </reference>
          <reference field="6" count="1" selected="0">
            <x v="10"/>
          </reference>
          <reference field="7" count="1">
            <x v="3"/>
          </reference>
        </references>
      </pivotArea>
    </format>
    <format dxfId="125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4" count="1" selected="0">
            <x v="0"/>
          </reference>
          <reference field="6" count="1" selected="0">
            <x v="16"/>
          </reference>
          <reference field="7" count="1">
            <x v="4"/>
          </reference>
        </references>
      </pivotArea>
    </format>
    <format dxfId="124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123">
      <pivotArea dataOnly="0" labelOnly="1" outline="0" fieldPosition="0">
        <references count="6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4" count="1" selected="0">
            <x v="2"/>
          </reference>
          <reference field="6" count="1" selected="0">
            <x v="11"/>
          </reference>
          <reference field="7" count="1">
            <x v="3"/>
          </reference>
        </references>
      </pivotArea>
    </format>
    <format dxfId="122">
      <pivotArea dataOnly="0" labelOnly="1" outline="0" fieldPosition="0">
        <references count="6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2"/>
          </reference>
        </references>
      </pivotArea>
    </format>
    <format dxfId="121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4" count="1" selected="0">
            <x v="2"/>
          </reference>
          <reference field="6" count="1" selected="0">
            <x v="12"/>
          </reference>
          <reference field="7" count="1">
            <x v="3"/>
          </reference>
        </references>
      </pivotArea>
    </format>
    <format dxfId="120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5"/>
          </reference>
          <reference field="2" count="1" selected="0">
            <x v="32"/>
          </reference>
          <reference field="4" count="1" selected="0">
            <x v="0"/>
          </reference>
          <reference field="6" count="1" selected="0">
            <x v="8"/>
          </reference>
          <reference field="7" count="1">
            <x v="4"/>
          </reference>
        </references>
      </pivotArea>
    </format>
    <format dxfId="119">
      <pivotArea dataOnly="0" labelOnly="1" outline="0" fieldPosition="0">
        <references count="6">
          <reference field="0" count="1" selected="0">
            <x v="15"/>
          </reference>
          <reference field="1" count="1" selected="0">
            <x v="0"/>
          </reference>
          <reference field="2" count="1" selected="0">
            <x v="34"/>
          </reference>
          <reference field="4" count="1" selected="0">
            <x v="2"/>
          </reference>
          <reference field="6" count="1" selected="0">
            <x v="14"/>
          </reference>
          <reference field="7" count="1">
            <x v="3"/>
          </reference>
        </references>
      </pivotArea>
    </format>
    <format dxfId="118">
      <pivotArea dataOnly="0" labelOnly="1" outline="0" fieldPosition="0">
        <references count="6">
          <reference field="0" count="1" selected="0">
            <x v="16"/>
          </reference>
          <reference field="1" count="1" selected="0">
            <x v="4"/>
          </reference>
          <reference field="2" count="1" selected="0">
            <x v="38"/>
          </reference>
          <reference field="4" count="1" selected="0">
            <x v="0"/>
          </reference>
          <reference field="6" count="1" selected="0">
            <x v="17"/>
          </reference>
          <reference field="7" count="1">
            <x v="4"/>
          </reference>
        </references>
      </pivotArea>
    </format>
    <format dxfId="117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18"/>
          </reference>
          <reference field="7" count="1">
            <x v="3"/>
          </reference>
        </references>
      </pivotArea>
    </format>
    <format dxfId="116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4" count="1" selected="0">
            <x v="2"/>
          </reference>
          <reference field="6" count="1">
            <x v="3"/>
          </reference>
        </references>
      </pivotArea>
    </format>
    <format dxfId="11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2" count="1" selected="0">
            <x v="5"/>
          </reference>
          <reference field="4" count="1" selected="0">
            <x v="2"/>
          </reference>
          <reference field="6" count="1">
            <x v="4"/>
          </reference>
        </references>
      </pivotArea>
    </format>
    <format dxfId="11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2" count="1" selected="0">
            <x v="7"/>
          </reference>
          <reference field="4" count="1" selected="0">
            <x v="2"/>
          </reference>
          <reference field="6" count="1">
            <x v="5"/>
          </reference>
        </references>
      </pivotArea>
    </format>
    <format dxfId="11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8"/>
          </reference>
          <reference field="4" count="1" selected="0">
            <x v="2"/>
          </reference>
          <reference field="6" count="1">
            <x v="6"/>
          </reference>
        </references>
      </pivotArea>
    </format>
    <format dxfId="11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"/>
          </reference>
          <reference field="2" count="1" selected="0">
            <x v="10"/>
          </reference>
          <reference field="4" count="1" selected="0">
            <x v="2"/>
          </reference>
          <reference field="6" count="1">
            <x v="7"/>
          </reference>
        </references>
      </pivotArea>
    </format>
    <format dxfId="11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"/>
          </reference>
          <reference field="2" count="1" selected="0">
            <x v="11"/>
          </reference>
          <reference field="4" count="1" selected="0">
            <x v="0"/>
          </reference>
          <reference field="6" count="1">
            <x v="13"/>
          </reference>
        </references>
      </pivotArea>
    </format>
    <format dxfId="11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109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4" count="1" selected="0">
            <x v="2"/>
          </reference>
          <reference field="6" count="1">
            <x v="8"/>
          </reference>
        </references>
      </pivotArea>
    </format>
    <format dxfId="10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107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2"/>
          </reference>
          <reference field="6" count="1">
            <x v="9"/>
          </reference>
        </references>
      </pivotArea>
    </format>
    <format dxfId="106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105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4" count="1" selected="0">
            <x v="2"/>
          </reference>
          <reference field="6" count="1">
            <x v="10"/>
          </reference>
        </references>
      </pivotArea>
    </format>
    <format dxfId="104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4" count="1" selected="0">
            <x v="0"/>
          </reference>
          <reference field="6" count="1">
            <x v="16"/>
          </reference>
        </references>
      </pivotArea>
    </format>
    <format dxfId="103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102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4" count="1" selected="0">
            <x v="2"/>
          </reference>
          <reference field="6" count="1">
            <x v="11"/>
          </reference>
        </references>
      </pivotArea>
    </format>
    <format dxfId="101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100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4" count="1" selected="0">
            <x v="2"/>
          </reference>
          <reference field="6" count="1">
            <x v="12"/>
          </reference>
        </references>
      </pivotArea>
    </format>
    <format dxfId="99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3"/>
          </reference>
          <reference field="2" count="1" selected="0">
            <x v="31"/>
          </reference>
          <reference field="4" count="1" selected="0">
            <x v="2"/>
          </reference>
          <reference field="6" count="1">
            <x v="13"/>
          </reference>
        </references>
      </pivotArea>
    </format>
    <format dxfId="98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5"/>
          </reference>
          <reference field="2" count="1" selected="0">
            <x v="32"/>
          </reference>
          <reference field="4" count="1" selected="0">
            <x v="0"/>
          </reference>
          <reference field="6" count="1">
            <x v="8"/>
          </reference>
        </references>
      </pivotArea>
    </format>
    <format dxfId="97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0"/>
          </reference>
          <reference field="2" count="1" selected="0">
            <x v="34"/>
          </reference>
          <reference field="4" count="1" selected="0">
            <x v="2"/>
          </reference>
          <reference field="6" count="1">
            <x v="14"/>
          </reference>
        </references>
      </pivotArea>
    </format>
    <format dxfId="96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0"/>
          </reference>
          <reference field="2" count="1" selected="0">
            <x v="36"/>
          </reference>
          <reference field="4" count="1" selected="0">
            <x v="2"/>
          </reference>
          <reference field="6" count="1">
            <x v="15"/>
          </reference>
        </references>
      </pivotArea>
    </format>
    <format dxfId="95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4"/>
          </reference>
          <reference field="2" count="1" selected="0">
            <x v="38"/>
          </reference>
          <reference field="4" count="1" selected="0">
            <x v="0"/>
          </reference>
          <reference field="6" count="1">
            <x v="17"/>
          </reference>
        </references>
      </pivotArea>
    </format>
    <format dxfId="94">
      <pivotArea dataOnly="0" labelOnly="1" outline="0" fieldPosition="0">
        <references count="5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>
            <x v="18"/>
          </reference>
        </references>
      </pivotArea>
    </format>
    <format dxfId="93">
      <pivotArea dataOnly="0" labelOnly="1" outline="0" fieldPosition="0">
        <references count="5">
          <reference field="0" count="1" selected="0">
            <x v="17"/>
          </reference>
          <reference field="1" count="1" selected="0">
            <x v="8"/>
          </reference>
          <reference field="2" count="1" selected="0">
            <x v="0"/>
          </reference>
          <reference field="4" count="1" selected="0">
            <x v="2"/>
          </reference>
          <reference field="6" count="1">
            <x v="19"/>
          </reference>
        </references>
      </pivotArea>
    </format>
    <format dxfId="92">
      <pivotArea dataOnly="0" labelOnly="1" outline="0" fieldPosition="0">
        <references count="5">
          <reference field="0" count="1" selected="0">
            <x v="18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>
            <x v="20"/>
          </reference>
        </references>
      </pivotArea>
    </format>
    <format dxfId="91">
      <pivotArea dataOnly="0" labelOnly="1" outline="0" fieldPosition="0">
        <references count="5">
          <reference field="0" count="1" selected="0">
            <x v="18"/>
          </reference>
          <reference field="1" count="1" selected="0">
            <x v="8"/>
          </reference>
          <reference field="2" count="1" selected="0">
            <x v="0"/>
          </reference>
          <reference field="4" count="1" selected="0">
            <x v="2"/>
          </reference>
          <reference field="6" count="1">
            <x v="21"/>
          </reference>
        </references>
      </pivotArea>
    </format>
    <format dxfId="90">
      <pivotArea dataOnly="0" labelOnly="1" outline="0" fieldPosition="0">
        <references count="5">
          <reference field="0" count="1" selected="0">
            <x v="19"/>
          </reference>
          <reference field="1" count="1" selected="0">
            <x v="7"/>
          </reference>
          <reference field="2" count="1" selected="0">
            <x v="0"/>
          </reference>
          <reference field="4" count="1" selected="0">
            <x v="2"/>
          </reference>
          <reference field="6" count="1">
            <x v="22"/>
          </reference>
        </references>
      </pivotArea>
    </format>
    <format dxfId="89">
      <pivotArea dataOnly="0" labelOnly="1" outline="0" fieldPosition="0">
        <references count="5">
          <reference field="0" count="1" selected="0">
            <x v="20"/>
          </reference>
          <reference field="1" count="1" selected="0">
            <x v="3"/>
          </reference>
          <reference field="2" count="1" selected="0">
            <x v="39"/>
          </reference>
          <reference field="4" count="1" selected="0">
            <x v="0"/>
          </reference>
          <reference field="6" count="1">
            <x v="2"/>
          </reference>
        </references>
      </pivotArea>
    </format>
    <format dxfId="8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  <reference field="4" count="1" selected="0">
            <x v="2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87">
      <pivotArea dataOnly="0" labelOnly="1" outline="0" fieldPosition="0">
        <references count="6">
          <reference field="0" count="1" selected="0">
            <x v="4"/>
          </reference>
          <reference field="1" count="1" selected="0">
            <x v="3"/>
          </reference>
          <reference field="2" count="1" selected="0">
            <x v="11"/>
          </reference>
          <reference field="4" count="1" selected="0">
            <x v="0"/>
          </reference>
          <reference field="6" count="1" selected="0">
            <x v="13"/>
          </reference>
          <reference field="7" count="1">
            <x v="4"/>
          </reference>
        </references>
      </pivotArea>
    </format>
    <format dxfId="86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4"/>
          </reference>
          <reference field="2" count="1" selected="0">
            <x v="14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85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0"/>
          </reference>
          <reference field="2" count="1" selected="0">
            <x v="16"/>
          </reference>
          <reference field="4" count="1" selected="0">
            <x v="2"/>
          </reference>
          <reference field="6" count="1" selected="0">
            <x v="8"/>
          </reference>
          <reference field="7" count="1">
            <x v="3"/>
          </reference>
        </references>
      </pivotArea>
    </format>
    <format dxfId="84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4"/>
          </reference>
          <reference field="2" count="1" selected="0">
            <x v="18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83">
      <pivotArea dataOnly="0" labelOnly="1" outline="0" fieldPosition="0">
        <references count="6">
          <reference field="0" count="1" selected="0">
            <x v="7"/>
          </reference>
          <reference field="1" count="1" selected="0">
            <x v="10"/>
          </reference>
          <reference field="2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82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81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4"/>
          </reference>
          <reference field="2" count="1" selected="0">
            <x v="21"/>
          </reference>
          <reference field="4" count="1" selected="0">
            <x v="2"/>
          </reference>
          <reference field="6" count="1" selected="0">
            <x v="9"/>
          </reference>
          <reference field="7" count="1">
            <x v="3"/>
          </reference>
        </references>
      </pivotArea>
    </format>
    <format dxfId="80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5"/>
          </reference>
          <reference field="2" count="1" selected="0">
            <x v="22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79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4" count="1" selected="0">
            <x v="2"/>
          </reference>
          <reference field="6" count="1" selected="0">
            <x v="10"/>
          </reference>
          <reference field="7" count="1">
            <x v="3"/>
          </reference>
        </references>
      </pivotArea>
    </format>
    <format dxfId="78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4" count="1" selected="0">
            <x v="0"/>
          </reference>
          <reference field="6" count="1" selected="0">
            <x v="16"/>
          </reference>
          <reference field="7" count="1">
            <x v="4"/>
          </reference>
        </references>
      </pivotArea>
    </format>
    <format dxfId="77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4"/>
          </reference>
          <reference field="2" count="1" selected="0">
            <x v="25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76">
      <pivotArea dataOnly="0" labelOnly="1" outline="0" fieldPosition="0">
        <references count="6">
          <reference field="0" count="1" selected="0">
            <x v="10"/>
          </reference>
          <reference field="1" count="1" selected="0">
            <x v="4"/>
          </reference>
          <reference field="2" count="1" selected="0">
            <x v="28"/>
          </reference>
          <reference field="4" count="1" selected="0">
            <x v="2"/>
          </reference>
          <reference field="6" count="1" selected="0">
            <x v="11"/>
          </reference>
          <reference field="7" count="1">
            <x v="3"/>
          </reference>
        </references>
      </pivotArea>
    </format>
    <format dxfId="75">
      <pivotArea dataOnly="0" labelOnly="1" outline="0" fieldPosition="0">
        <references count="6">
          <reference field="0" count="1" selected="0">
            <x v="12"/>
          </reference>
          <reference field="1" count="1" selected="0">
            <x v="9"/>
          </reference>
          <reference field="2" count="1" selected="0">
            <x v="2"/>
          </reference>
          <reference field="4" count="1" selected="0">
            <x v="1"/>
          </reference>
          <reference field="6" count="1" selected="0">
            <x v="1"/>
          </reference>
          <reference field="7" count="1">
            <x v="2"/>
          </reference>
        </references>
      </pivotArea>
    </format>
    <format dxfId="74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"/>
          </reference>
          <reference field="2" count="1" selected="0">
            <x v="30"/>
          </reference>
          <reference field="4" count="1" selected="0">
            <x v="2"/>
          </reference>
          <reference field="6" count="1" selected="0">
            <x v="12"/>
          </reference>
          <reference field="7" count="1">
            <x v="3"/>
          </reference>
        </references>
      </pivotArea>
    </format>
    <format dxfId="73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5"/>
          </reference>
          <reference field="2" count="1" selected="0">
            <x v="32"/>
          </reference>
          <reference field="4" count="1" selected="0">
            <x v="0"/>
          </reference>
          <reference field="6" count="1" selected="0">
            <x v="8"/>
          </reference>
          <reference field="7" count="1">
            <x v="4"/>
          </reference>
        </references>
      </pivotArea>
    </format>
    <format dxfId="72">
      <pivotArea dataOnly="0" labelOnly="1" outline="0" fieldPosition="0">
        <references count="6">
          <reference field="0" count="1" selected="0">
            <x v="15"/>
          </reference>
          <reference field="1" count="1" selected="0">
            <x v="0"/>
          </reference>
          <reference field="2" count="1" selected="0">
            <x v="34"/>
          </reference>
          <reference field="4" count="1" selected="0">
            <x v="2"/>
          </reference>
          <reference field="6" count="1" selected="0">
            <x v="14"/>
          </reference>
          <reference field="7" count="1">
            <x v="3"/>
          </reference>
        </references>
      </pivotArea>
    </format>
    <format dxfId="71">
      <pivotArea dataOnly="0" labelOnly="1" outline="0" fieldPosition="0">
        <references count="6">
          <reference field="0" count="1" selected="0">
            <x v="16"/>
          </reference>
          <reference field="1" count="1" selected="0">
            <x v="4"/>
          </reference>
          <reference field="2" count="1" selected="0">
            <x v="38"/>
          </reference>
          <reference field="4" count="1" selected="0">
            <x v="0"/>
          </reference>
          <reference field="6" count="1" selected="0">
            <x v="17"/>
          </reference>
          <reference field="7" count="1">
            <x v="4"/>
          </reference>
        </references>
      </pivotArea>
    </format>
    <format dxfId="70">
      <pivotArea dataOnly="0" labelOnly="1" outline="0" fieldPosition="0">
        <references count="6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 selected="0">
            <x v="18"/>
          </reference>
          <reference field="7" count="1">
            <x v="3"/>
          </reference>
        </references>
      </pivotArea>
    </format>
    <format dxfId="69">
      <pivotArea dataOnly="0" labelOnly="1" outline="0" fieldPosition="0">
        <references count="1">
          <reference field="0" count="2">
            <x v="16"/>
            <x v="17"/>
          </reference>
        </references>
      </pivotArea>
    </format>
    <format dxfId="68">
      <pivotArea dataOnly="0" labelOnly="1" outline="0" fieldPosition="0">
        <references count="2">
          <reference field="0" count="1" selected="0">
            <x v="16"/>
          </reference>
          <reference field="2" count="2">
            <x v="36"/>
            <x v="38"/>
          </reference>
        </references>
      </pivotArea>
    </format>
    <format dxfId="67">
      <pivotArea dataOnly="0" labelOnly="1" outline="0" offset="A256:B256" fieldPosition="0">
        <references count="2">
          <reference field="0" count="1" selected="0">
            <x v="17"/>
          </reference>
          <reference field="2" count="1">
            <x v="0"/>
          </reference>
        </references>
      </pivotArea>
    </format>
    <format dxfId="66">
      <pivotArea dataOnly="0" labelOnly="1" outline="0" offset="IV256" fieldPosition="0">
        <references count="3">
          <reference field="0" count="1" selected="0">
            <x v="15"/>
          </reference>
          <reference field="1" count="1">
            <x v="0"/>
          </reference>
          <reference field="2" count="1" selected="0">
            <x v="34"/>
          </reference>
        </references>
      </pivotArea>
    </format>
    <format dxfId="65">
      <pivotArea dataOnly="0" labelOnly="1" outline="0" fieldPosition="0">
        <references count="3">
          <reference field="0" count="1" selected="0">
            <x v="16"/>
          </reference>
          <reference field="1" count="1">
            <x v="4"/>
          </reference>
          <reference field="2" count="1" selected="0">
            <x v="38"/>
          </reference>
        </references>
      </pivotArea>
    </format>
    <format dxfId="64">
      <pivotArea dataOnly="0" labelOnly="1" outline="0" fieldPosition="0">
        <references count="3">
          <reference field="0" count="1" selected="0">
            <x v="17"/>
          </reference>
          <reference field="1" count="2">
            <x v="6"/>
            <x v="8"/>
          </reference>
          <reference field="2" count="1" selected="0">
            <x v="0"/>
          </reference>
        </references>
      </pivotArea>
    </format>
    <format dxfId="63">
      <pivotArea dataOnly="0" labelOnly="1" outline="0" offset="IV256" fieldPosition="0">
        <references count="4">
          <reference field="0" count="1" selected="0">
            <x v="15"/>
          </reference>
          <reference field="1" count="1" selected="0">
            <x v="0"/>
          </reference>
          <reference field="2" count="1" selected="0">
            <x v="34"/>
          </reference>
          <reference field="4" count="1">
            <x v="2"/>
          </reference>
        </references>
      </pivotArea>
    </format>
    <format dxfId="62"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4"/>
          </reference>
          <reference field="2" count="1" selected="0">
            <x v="38"/>
          </reference>
          <reference field="4" count="1">
            <x v="0"/>
          </reference>
        </references>
      </pivotArea>
    </format>
    <format dxfId="61">
      <pivotArea dataOnly="0" labelOnly="1" outline="0" offset="A256:B256" fieldPosition="0">
        <references count="4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>
            <x v="2"/>
          </reference>
        </references>
      </pivotArea>
    </format>
    <format dxfId="60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0"/>
          </reference>
          <reference field="2" count="1" selected="0">
            <x v="36"/>
          </reference>
          <reference field="4" count="1" selected="0">
            <x v="2"/>
          </reference>
          <reference field="6" count="1">
            <x v="15"/>
          </reference>
        </references>
      </pivotArea>
    </format>
    <format dxfId="59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4"/>
          </reference>
          <reference field="2" count="1" selected="0">
            <x v="38"/>
          </reference>
          <reference field="4" count="1" selected="0">
            <x v="0"/>
          </reference>
          <reference field="6" count="1">
            <x v="17"/>
          </reference>
        </references>
      </pivotArea>
    </format>
    <format dxfId="58">
      <pivotArea dataOnly="0" labelOnly="1" outline="0" fieldPosition="0">
        <references count="5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>
            <x v="18"/>
          </reference>
        </references>
      </pivotArea>
    </format>
    <format dxfId="57">
      <pivotArea dataOnly="0" labelOnly="1" outline="0" fieldPosition="0">
        <references count="5">
          <reference field="0" count="1" selected="0">
            <x v="17"/>
          </reference>
          <reference field="1" count="1" selected="0">
            <x v="8"/>
          </reference>
          <reference field="2" count="1" selected="0">
            <x v="0"/>
          </reference>
          <reference field="4" count="1" selected="0">
            <x v="2"/>
          </reference>
          <reference field="6" count="1">
            <x v="19"/>
          </reference>
        </references>
      </pivotArea>
    </format>
    <format dxfId="56">
      <pivotArea dataOnly="0" labelOnly="1" outline="0" fieldPosition="0">
        <references count="1">
          <reference field="0" count="2">
            <x v="16"/>
            <x v="17"/>
          </reference>
        </references>
      </pivotArea>
    </format>
    <format dxfId="55">
      <pivotArea dataOnly="0" labelOnly="1" outline="0" fieldPosition="0">
        <references count="2">
          <reference field="0" count="1" selected="0">
            <x v="16"/>
          </reference>
          <reference field="2" count="2">
            <x v="36"/>
            <x v="38"/>
          </reference>
        </references>
      </pivotArea>
    </format>
    <format dxfId="54">
      <pivotArea dataOnly="0" labelOnly="1" outline="0" offset="A256:B256" fieldPosition="0">
        <references count="2">
          <reference field="0" count="1" selected="0">
            <x v="17"/>
          </reference>
          <reference field="2" count="1">
            <x v="0"/>
          </reference>
        </references>
      </pivotArea>
    </format>
    <format dxfId="53">
      <pivotArea dataOnly="0" labelOnly="1" outline="0" offset="IV256" fieldPosition="0">
        <references count="3">
          <reference field="0" count="1" selected="0">
            <x v="15"/>
          </reference>
          <reference field="1" count="1">
            <x v="0"/>
          </reference>
          <reference field="2" count="1" selected="0">
            <x v="34"/>
          </reference>
        </references>
      </pivotArea>
    </format>
    <format dxfId="52">
      <pivotArea dataOnly="0" labelOnly="1" outline="0" fieldPosition="0">
        <references count="3">
          <reference field="0" count="1" selected="0">
            <x v="16"/>
          </reference>
          <reference field="1" count="1">
            <x v="4"/>
          </reference>
          <reference field="2" count="1" selected="0">
            <x v="38"/>
          </reference>
        </references>
      </pivotArea>
    </format>
    <format dxfId="51">
      <pivotArea dataOnly="0" labelOnly="1" outline="0" fieldPosition="0">
        <references count="3">
          <reference field="0" count="1" selected="0">
            <x v="17"/>
          </reference>
          <reference field="1" count="2">
            <x v="6"/>
            <x v="8"/>
          </reference>
          <reference field="2" count="1" selected="0">
            <x v="0"/>
          </reference>
        </references>
      </pivotArea>
    </format>
    <format dxfId="50">
      <pivotArea dataOnly="0" labelOnly="1" outline="0" offset="IV256" fieldPosition="0">
        <references count="4">
          <reference field="0" count="1" selected="0">
            <x v="15"/>
          </reference>
          <reference field="1" count="1" selected="0">
            <x v="0"/>
          </reference>
          <reference field="2" count="1" selected="0">
            <x v="34"/>
          </reference>
          <reference field="4" count="1">
            <x v="2"/>
          </reference>
        </references>
      </pivotArea>
    </format>
    <format dxfId="49"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4"/>
          </reference>
          <reference field="2" count="1" selected="0">
            <x v="38"/>
          </reference>
          <reference field="4" count="1">
            <x v="0"/>
          </reference>
        </references>
      </pivotArea>
    </format>
    <format dxfId="48">
      <pivotArea dataOnly="0" labelOnly="1" outline="0" offset="A256:B256" fieldPosition="0">
        <references count="4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>
            <x v="2"/>
          </reference>
        </references>
      </pivotArea>
    </format>
    <format dxfId="47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0"/>
          </reference>
          <reference field="2" count="1" selected="0">
            <x v="36"/>
          </reference>
          <reference field="4" count="1" selected="0">
            <x v="2"/>
          </reference>
          <reference field="6" count="1">
            <x v="15"/>
          </reference>
        </references>
      </pivotArea>
    </format>
    <format dxfId="46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4"/>
          </reference>
          <reference field="2" count="1" selected="0">
            <x v="38"/>
          </reference>
          <reference field="4" count="1" selected="0">
            <x v="0"/>
          </reference>
          <reference field="6" count="1">
            <x v="17"/>
          </reference>
        </references>
      </pivotArea>
    </format>
    <format dxfId="45">
      <pivotArea dataOnly="0" labelOnly="1" outline="0" fieldPosition="0">
        <references count="5">
          <reference field="0" count="1" selected="0">
            <x v="17"/>
          </reference>
          <reference field="1" count="1" selected="0">
            <x v="6"/>
          </reference>
          <reference field="2" count="1" selected="0">
            <x v="0"/>
          </reference>
          <reference field="4" count="1" selected="0">
            <x v="2"/>
          </reference>
          <reference field="6" count="1">
            <x v="18"/>
          </reference>
        </references>
      </pivotArea>
    </format>
    <format dxfId="44">
      <pivotArea dataOnly="0" labelOnly="1" outline="0" fieldPosition="0">
        <references count="5">
          <reference field="0" count="1" selected="0">
            <x v="17"/>
          </reference>
          <reference field="1" count="1" selected="0">
            <x v="8"/>
          </reference>
          <reference field="2" count="1" selected="0">
            <x v="0"/>
          </reference>
          <reference field="4" count="1" selected="0">
            <x v="2"/>
          </reference>
          <reference field="6" count="1">
            <x v="19"/>
          </reference>
        </references>
      </pivotArea>
    </format>
  </formats>
  <pivotTableStyleInfo name="PivotStyleLight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D298A-6D36-4EAF-BEAB-E51A3E6502C5}">
  <dimension ref="A1:N183"/>
  <sheetViews>
    <sheetView workbookViewId="0">
      <selection activeCell="J17" sqref="J17"/>
    </sheetView>
  </sheetViews>
  <sheetFormatPr defaultRowHeight="14.5" x14ac:dyDescent="0.35"/>
  <cols>
    <col min="1" max="1" width="17.54296875" bestFit="1" customWidth="1"/>
    <col min="2" max="2" width="22.453125" bestFit="1" customWidth="1"/>
    <col min="3" max="3" width="1.453125" bestFit="1" customWidth="1"/>
    <col min="4" max="4" width="22.453125" bestFit="1" customWidth="1"/>
    <col min="5" max="5" width="5.6328125" bestFit="1" customWidth="1"/>
    <col min="6" max="6" width="17.1796875" bestFit="1" customWidth="1"/>
    <col min="10" max="10" width="17.54296875" bestFit="1" customWidth="1"/>
    <col min="11" max="11" width="22.453125" bestFit="1" customWidth="1"/>
    <col min="12" max="12" width="1.453125" bestFit="1" customWidth="1"/>
    <col min="13" max="13" width="22.453125" bestFit="1" customWidth="1"/>
    <col min="14" max="14" width="5.6328125" bestFit="1" customWidth="1"/>
  </cols>
  <sheetData>
    <row r="1" spans="1:14" s="6" customFormat="1" x14ac:dyDescent="0.35">
      <c r="A1" s="6" t="s">
        <v>17</v>
      </c>
      <c r="B1" s="6" t="s">
        <v>20</v>
      </c>
      <c r="D1" s="6" t="s">
        <v>21</v>
      </c>
      <c r="E1" s="6" t="s">
        <v>11</v>
      </c>
      <c r="F1" s="6" t="s">
        <v>128</v>
      </c>
      <c r="J1" s="6" t="s">
        <v>17</v>
      </c>
      <c r="K1" s="6" t="s">
        <v>20</v>
      </c>
      <c r="M1" s="6" t="s">
        <v>21</v>
      </c>
      <c r="N1" s="6" t="s">
        <v>11</v>
      </c>
    </row>
    <row r="2" spans="1:14" x14ac:dyDescent="0.35">
      <c r="A2" t="s">
        <v>67</v>
      </c>
      <c r="B2" t="s">
        <v>68</v>
      </c>
      <c r="C2" t="s">
        <v>33</v>
      </c>
      <c r="D2" t="s">
        <v>69</v>
      </c>
      <c r="E2" s="1">
        <v>0.79166666666666663</v>
      </c>
      <c r="F2" t="str">
        <f>IF(OR(B2="Gripen BK Trollhättan",D2="Gripen BK Trollhättan"),"X","")</f>
        <v/>
      </c>
      <c r="J2" t="s">
        <v>67</v>
      </c>
      <c r="K2" t="s">
        <v>72</v>
      </c>
      <c r="L2" t="s">
        <v>33</v>
      </c>
      <c r="M2" t="s">
        <v>73</v>
      </c>
      <c r="N2" s="1">
        <v>0.79166666666666663</v>
      </c>
    </row>
    <row r="3" spans="1:14" x14ac:dyDescent="0.35">
      <c r="A3" t="s">
        <v>67</v>
      </c>
      <c r="B3" t="s">
        <v>70</v>
      </c>
      <c r="C3" t="s">
        <v>33</v>
      </c>
      <c r="D3" t="s">
        <v>71</v>
      </c>
      <c r="E3" s="1">
        <v>0.79166666666666663</v>
      </c>
      <c r="F3" t="str">
        <f t="shared" ref="F3:F66" si="0">IF(OR(B3="Gripen BK Trollhättan",D3="Gripen BK Trollhättan"),"X","")</f>
        <v/>
      </c>
      <c r="J3" t="s">
        <v>83</v>
      </c>
      <c r="K3" t="s">
        <v>68</v>
      </c>
      <c r="L3" t="s">
        <v>33</v>
      </c>
      <c r="M3" t="s">
        <v>72</v>
      </c>
      <c r="N3" s="1">
        <v>0.79166666666666663</v>
      </c>
    </row>
    <row r="4" spans="1:14" x14ac:dyDescent="0.35">
      <c r="A4" t="s">
        <v>67</v>
      </c>
      <c r="B4" t="s">
        <v>72</v>
      </c>
      <c r="C4" t="s">
        <v>33</v>
      </c>
      <c r="D4" t="s">
        <v>73</v>
      </c>
      <c r="E4" s="1">
        <v>0.79166666666666663</v>
      </c>
      <c r="F4" t="str">
        <f t="shared" si="0"/>
        <v>X</v>
      </c>
      <c r="J4" t="s">
        <v>86</v>
      </c>
      <c r="K4" t="s">
        <v>72</v>
      </c>
      <c r="L4" t="s">
        <v>33</v>
      </c>
      <c r="M4" t="s">
        <v>81</v>
      </c>
      <c r="N4" s="1">
        <v>0.625</v>
      </c>
    </row>
    <row r="5" spans="1:14" x14ac:dyDescent="0.35">
      <c r="A5" t="s">
        <v>67</v>
      </c>
      <c r="B5" t="s">
        <v>74</v>
      </c>
      <c r="C5" t="s">
        <v>33</v>
      </c>
      <c r="D5" t="s">
        <v>75</v>
      </c>
      <c r="E5" s="1">
        <v>0.79166666666666663</v>
      </c>
      <c r="F5" t="str">
        <f t="shared" si="0"/>
        <v/>
      </c>
      <c r="J5" t="s">
        <v>87</v>
      </c>
      <c r="K5" t="s">
        <v>70</v>
      </c>
      <c r="L5" t="s">
        <v>33</v>
      </c>
      <c r="M5" t="s">
        <v>72</v>
      </c>
      <c r="N5" s="1">
        <v>0.79166666666666663</v>
      </c>
    </row>
    <row r="6" spans="1:14" x14ac:dyDescent="0.35">
      <c r="A6" t="s">
        <v>67</v>
      </c>
      <c r="B6" t="s">
        <v>76</v>
      </c>
      <c r="C6" t="s">
        <v>33</v>
      </c>
      <c r="D6" t="s">
        <v>77</v>
      </c>
      <c r="E6" s="1">
        <v>0.79166666666666663</v>
      </c>
      <c r="F6" t="str">
        <f t="shared" si="0"/>
        <v/>
      </c>
      <c r="J6" t="s">
        <v>89</v>
      </c>
      <c r="K6" t="s">
        <v>72</v>
      </c>
      <c r="L6" t="s">
        <v>33</v>
      </c>
      <c r="M6" t="s">
        <v>71</v>
      </c>
      <c r="N6" s="1">
        <v>0.79166666666666663</v>
      </c>
    </row>
    <row r="7" spans="1:14" x14ac:dyDescent="0.35">
      <c r="A7" t="s">
        <v>67</v>
      </c>
      <c r="B7" t="s">
        <v>78</v>
      </c>
      <c r="C7" t="s">
        <v>33</v>
      </c>
      <c r="D7" t="s">
        <v>79</v>
      </c>
      <c r="E7" s="1">
        <v>0.79166666666666663</v>
      </c>
      <c r="F7" t="str">
        <f t="shared" si="0"/>
        <v/>
      </c>
      <c r="J7" t="s">
        <v>91</v>
      </c>
      <c r="K7" t="s">
        <v>72</v>
      </c>
      <c r="L7" t="s">
        <v>33</v>
      </c>
      <c r="M7" t="s">
        <v>74</v>
      </c>
      <c r="N7" s="1">
        <v>0.79166666666666663</v>
      </c>
    </row>
    <row r="8" spans="1:14" x14ac:dyDescent="0.35">
      <c r="A8" t="s">
        <v>80</v>
      </c>
      <c r="B8" t="s">
        <v>81</v>
      </c>
      <c r="C8" t="s">
        <v>33</v>
      </c>
      <c r="D8" t="s">
        <v>82</v>
      </c>
      <c r="E8" s="1">
        <v>0.66666666666666663</v>
      </c>
      <c r="F8" t="str">
        <f t="shared" si="0"/>
        <v/>
      </c>
      <c r="J8" t="s">
        <v>93</v>
      </c>
      <c r="K8" t="s">
        <v>76</v>
      </c>
      <c r="L8" t="s">
        <v>33</v>
      </c>
      <c r="M8" t="s">
        <v>72</v>
      </c>
      <c r="N8" s="1">
        <v>0.66666666666666663</v>
      </c>
    </row>
    <row r="9" spans="1:14" x14ac:dyDescent="0.35">
      <c r="A9" t="s">
        <v>83</v>
      </c>
      <c r="B9" t="s">
        <v>68</v>
      </c>
      <c r="C9" t="s">
        <v>33</v>
      </c>
      <c r="D9" t="s">
        <v>72</v>
      </c>
      <c r="E9" s="1">
        <v>0.79166666666666663</v>
      </c>
      <c r="F9" t="str">
        <f t="shared" si="0"/>
        <v>X</v>
      </c>
      <c r="J9" t="s">
        <v>94</v>
      </c>
      <c r="K9" t="s">
        <v>72</v>
      </c>
      <c r="L9" t="s">
        <v>33</v>
      </c>
      <c r="M9" t="s">
        <v>77</v>
      </c>
      <c r="N9" s="1">
        <v>0.79166666666666663</v>
      </c>
    </row>
    <row r="10" spans="1:14" x14ac:dyDescent="0.35">
      <c r="A10" t="s">
        <v>83</v>
      </c>
      <c r="B10" t="s">
        <v>77</v>
      </c>
      <c r="C10" t="s">
        <v>33</v>
      </c>
      <c r="D10" t="s">
        <v>73</v>
      </c>
      <c r="E10" s="1">
        <v>0.79166666666666663</v>
      </c>
      <c r="F10" t="str">
        <f t="shared" si="0"/>
        <v/>
      </c>
      <c r="J10" t="s">
        <v>95</v>
      </c>
      <c r="K10" t="s">
        <v>78</v>
      </c>
      <c r="L10" t="s">
        <v>33</v>
      </c>
      <c r="M10" t="s">
        <v>72</v>
      </c>
      <c r="N10" s="1">
        <v>0.79166666666666663</v>
      </c>
    </row>
    <row r="11" spans="1:14" x14ac:dyDescent="0.35">
      <c r="A11" t="s">
        <v>83</v>
      </c>
      <c r="B11" t="s">
        <v>70</v>
      </c>
      <c r="C11" t="s">
        <v>33</v>
      </c>
      <c r="D11" t="s">
        <v>69</v>
      </c>
      <c r="E11" s="1">
        <v>0.79166666666666663</v>
      </c>
      <c r="F11" t="str">
        <f t="shared" si="0"/>
        <v/>
      </c>
      <c r="J11" t="s">
        <v>97</v>
      </c>
      <c r="K11" t="s">
        <v>79</v>
      </c>
      <c r="L11" t="s">
        <v>33</v>
      </c>
      <c r="M11" t="s">
        <v>72</v>
      </c>
      <c r="N11" s="1">
        <v>0.79166666666666663</v>
      </c>
    </row>
    <row r="12" spans="1:14" x14ac:dyDescent="0.35">
      <c r="A12" t="s">
        <v>83</v>
      </c>
      <c r="B12" t="s">
        <v>76</v>
      </c>
      <c r="C12" t="s">
        <v>33</v>
      </c>
      <c r="D12" t="s">
        <v>75</v>
      </c>
      <c r="E12" s="1">
        <v>0.79166666666666663</v>
      </c>
      <c r="F12" t="str">
        <f t="shared" si="0"/>
        <v/>
      </c>
      <c r="J12" t="s">
        <v>99</v>
      </c>
      <c r="K12" t="s">
        <v>72</v>
      </c>
      <c r="L12" t="s">
        <v>33</v>
      </c>
      <c r="M12" t="s">
        <v>82</v>
      </c>
      <c r="N12" s="1">
        <v>0.79166666666666663</v>
      </c>
    </row>
    <row r="13" spans="1:14" x14ac:dyDescent="0.35">
      <c r="A13" t="s">
        <v>83</v>
      </c>
      <c r="B13" t="s">
        <v>82</v>
      </c>
      <c r="C13" t="s">
        <v>33</v>
      </c>
      <c r="D13" t="s">
        <v>79</v>
      </c>
      <c r="E13" s="1">
        <v>0.79166666666666663</v>
      </c>
      <c r="F13" t="str">
        <f t="shared" si="0"/>
        <v/>
      </c>
      <c r="J13" t="s">
        <v>101</v>
      </c>
      <c r="K13" t="s">
        <v>75</v>
      </c>
      <c r="L13" t="s">
        <v>33</v>
      </c>
      <c r="M13" t="s">
        <v>72</v>
      </c>
      <c r="N13" s="1">
        <v>0.79166666666666663</v>
      </c>
    </row>
    <row r="14" spans="1:14" x14ac:dyDescent="0.35">
      <c r="A14" t="s">
        <v>84</v>
      </c>
      <c r="B14" t="s">
        <v>81</v>
      </c>
      <c r="C14" t="s">
        <v>33</v>
      </c>
      <c r="D14" t="s">
        <v>74</v>
      </c>
      <c r="E14" s="1">
        <v>0.79166666666666663</v>
      </c>
      <c r="F14" t="str">
        <f t="shared" si="0"/>
        <v/>
      </c>
      <c r="J14" t="s">
        <v>103</v>
      </c>
      <c r="K14" t="s">
        <v>69</v>
      </c>
      <c r="L14" t="s">
        <v>33</v>
      </c>
      <c r="M14" t="s">
        <v>72</v>
      </c>
      <c r="N14" s="1">
        <v>0.79166666666666663</v>
      </c>
    </row>
    <row r="15" spans="1:14" x14ac:dyDescent="0.35">
      <c r="A15" t="s">
        <v>84</v>
      </c>
      <c r="B15" t="s">
        <v>71</v>
      </c>
      <c r="C15" t="s">
        <v>33</v>
      </c>
      <c r="D15" t="s">
        <v>78</v>
      </c>
      <c r="E15" s="1">
        <v>0.79166666666666663</v>
      </c>
      <c r="F15" t="str">
        <f t="shared" si="0"/>
        <v/>
      </c>
      <c r="J15" t="s">
        <v>105</v>
      </c>
      <c r="K15" t="s">
        <v>72</v>
      </c>
      <c r="L15" t="s">
        <v>33</v>
      </c>
      <c r="M15" t="s">
        <v>79</v>
      </c>
      <c r="N15" s="1">
        <v>0.70833333333333337</v>
      </c>
    </row>
    <row r="16" spans="1:14" x14ac:dyDescent="0.35">
      <c r="A16" t="s">
        <v>85</v>
      </c>
      <c r="B16" t="s">
        <v>69</v>
      </c>
      <c r="C16" t="s">
        <v>33</v>
      </c>
      <c r="D16" t="s">
        <v>82</v>
      </c>
      <c r="E16" s="1">
        <v>0.79166666666666663</v>
      </c>
      <c r="F16" t="str">
        <f t="shared" si="0"/>
        <v/>
      </c>
      <c r="J16" t="s">
        <v>107</v>
      </c>
      <c r="K16" t="s">
        <v>73</v>
      </c>
      <c r="L16" t="s">
        <v>33</v>
      </c>
      <c r="M16" t="s">
        <v>72</v>
      </c>
      <c r="N16" s="1">
        <v>0.79166666666666663</v>
      </c>
    </row>
    <row r="17" spans="1:14" x14ac:dyDescent="0.35">
      <c r="A17" t="s">
        <v>85</v>
      </c>
      <c r="B17" t="s">
        <v>74</v>
      </c>
      <c r="C17" t="s">
        <v>33</v>
      </c>
      <c r="D17" t="s">
        <v>71</v>
      </c>
      <c r="E17" s="1">
        <v>0.79166666666666663</v>
      </c>
      <c r="F17" t="str">
        <f t="shared" si="0"/>
        <v/>
      </c>
      <c r="J17" t="s">
        <v>108</v>
      </c>
      <c r="K17" t="s">
        <v>72</v>
      </c>
      <c r="L17" t="s">
        <v>33</v>
      </c>
      <c r="M17" t="s">
        <v>78</v>
      </c>
      <c r="N17" s="1">
        <v>0.79166666666666663</v>
      </c>
    </row>
    <row r="18" spans="1:14" x14ac:dyDescent="0.35">
      <c r="A18" t="s">
        <v>85</v>
      </c>
      <c r="B18" t="s">
        <v>73</v>
      </c>
      <c r="C18" t="s">
        <v>33</v>
      </c>
      <c r="D18" t="s">
        <v>70</v>
      </c>
      <c r="E18" s="1">
        <v>0.79166666666666663</v>
      </c>
      <c r="F18" t="str">
        <f t="shared" si="0"/>
        <v/>
      </c>
      <c r="J18" t="s">
        <v>111</v>
      </c>
      <c r="K18" t="s">
        <v>81</v>
      </c>
      <c r="L18" t="s">
        <v>33</v>
      </c>
      <c r="M18" t="s">
        <v>72</v>
      </c>
      <c r="N18" s="1">
        <v>0.70833333333333337</v>
      </c>
    </row>
    <row r="19" spans="1:14" x14ac:dyDescent="0.35">
      <c r="A19" t="s">
        <v>85</v>
      </c>
      <c r="B19" t="s">
        <v>75</v>
      </c>
      <c r="C19" t="s">
        <v>33</v>
      </c>
      <c r="D19" t="s">
        <v>68</v>
      </c>
      <c r="E19" s="1">
        <v>0.79166666666666663</v>
      </c>
      <c r="F19" t="str">
        <f t="shared" si="0"/>
        <v/>
      </c>
      <c r="J19" t="s">
        <v>112</v>
      </c>
      <c r="K19" t="s">
        <v>72</v>
      </c>
      <c r="L19" t="s">
        <v>33</v>
      </c>
      <c r="M19" t="s">
        <v>76</v>
      </c>
      <c r="N19" s="1">
        <v>0.625</v>
      </c>
    </row>
    <row r="20" spans="1:14" x14ac:dyDescent="0.35">
      <c r="A20" t="s">
        <v>85</v>
      </c>
      <c r="B20" t="s">
        <v>78</v>
      </c>
      <c r="C20" t="s">
        <v>33</v>
      </c>
      <c r="D20" t="s">
        <v>76</v>
      </c>
      <c r="E20" s="1">
        <v>0.79166666666666663</v>
      </c>
      <c r="F20" t="str">
        <f t="shared" si="0"/>
        <v/>
      </c>
      <c r="J20" t="s">
        <v>114</v>
      </c>
      <c r="K20" t="s">
        <v>82</v>
      </c>
      <c r="L20" t="s">
        <v>33</v>
      </c>
      <c r="M20" t="s">
        <v>72</v>
      </c>
      <c r="N20" s="1">
        <v>0.66666666666666663</v>
      </c>
    </row>
    <row r="21" spans="1:14" x14ac:dyDescent="0.35">
      <c r="A21" t="s">
        <v>85</v>
      </c>
      <c r="B21" t="s">
        <v>79</v>
      </c>
      <c r="C21" t="s">
        <v>33</v>
      </c>
      <c r="D21" t="s">
        <v>77</v>
      </c>
      <c r="E21" s="1">
        <v>0.83333333333333337</v>
      </c>
      <c r="F21" t="str">
        <f t="shared" si="0"/>
        <v/>
      </c>
      <c r="J21" t="s">
        <v>117</v>
      </c>
      <c r="K21" t="s">
        <v>72</v>
      </c>
      <c r="L21" t="s">
        <v>33</v>
      </c>
      <c r="M21" t="s">
        <v>70</v>
      </c>
      <c r="N21" s="1">
        <v>0.79166666666666663</v>
      </c>
    </row>
    <row r="22" spans="1:14" x14ac:dyDescent="0.35">
      <c r="A22" t="s">
        <v>86</v>
      </c>
      <c r="B22" t="s">
        <v>72</v>
      </c>
      <c r="C22" t="s">
        <v>33</v>
      </c>
      <c r="D22" t="s">
        <v>81</v>
      </c>
      <c r="E22" s="1">
        <v>0.625</v>
      </c>
      <c r="F22" t="str">
        <f t="shared" si="0"/>
        <v>X</v>
      </c>
      <c r="J22" t="s">
        <v>118</v>
      </c>
      <c r="K22" t="s">
        <v>72</v>
      </c>
      <c r="L22" t="s">
        <v>33</v>
      </c>
      <c r="M22" t="s">
        <v>75</v>
      </c>
      <c r="N22" s="1">
        <v>0.79166666666666663</v>
      </c>
    </row>
    <row r="23" spans="1:14" x14ac:dyDescent="0.35">
      <c r="A23" t="s">
        <v>87</v>
      </c>
      <c r="B23" t="s">
        <v>68</v>
      </c>
      <c r="C23" t="s">
        <v>33</v>
      </c>
      <c r="D23" t="s">
        <v>74</v>
      </c>
      <c r="E23" s="1">
        <v>0.79166666666666663</v>
      </c>
      <c r="F23" t="str">
        <f t="shared" si="0"/>
        <v/>
      </c>
      <c r="J23" t="s">
        <v>120</v>
      </c>
      <c r="K23" t="s">
        <v>71</v>
      </c>
      <c r="L23" t="s">
        <v>33</v>
      </c>
      <c r="M23" t="s">
        <v>72</v>
      </c>
      <c r="N23" s="1">
        <v>0.79166666666666663</v>
      </c>
    </row>
    <row r="24" spans="1:14" x14ac:dyDescent="0.35">
      <c r="A24" t="s">
        <v>87</v>
      </c>
      <c r="B24" t="s">
        <v>77</v>
      </c>
      <c r="C24" t="s">
        <v>33</v>
      </c>
      <c r="D24" t="s">
        <v>75</v>
      </c>
      <c r="E24" s="1">
        <v>0.79166666666666663</v>
      </c>
      <c r="F24" t="str">
        <f t="shared" si="0"/>
        <v/>
      </c>
      <c r="J24" t="s">
        <v>123</v>
      </c>
      <c r="K24" t="s">
        <v>72</v>
      </c>
      <c r="L24" t="s">
        <v>33</v>
      </c>
      <c r="M24" t="s">
        <v>69</v>
      </c>
      <c r="N24" s="1">
        <v>0.79166666666666663</v>
      </c>
    </row>
    <row r="25" spans="1:14" x14ac:dyDescent="0.35">
      <c r="A25" t="s">
        <v>87</v>
      </c>
      <c r="B25" t="s">
        <v>70</v>
      </c>
      <c r="C25" t="s">
        <v>33</v>
      </c>
      <c r="D25" t="s">
        <v>72</v>
      </c>
      <c r="E25" s="1">
        <v>0.79166666666666663</v>
      </c>
      <c r="F25" t="str">
        <f t="shared" si="0"/>
        <v>X</v>
      </c>
      <c r="J25" t="s">
        <v>125</v>
      </c>
      <c r="K25" t="s">
        <v>74</v>
      </c>
      <c r="L25" t="s">
        <v>33</v>
      </c>
      <c r="M25" t="s">
        <v>72</v>
      </c>
      <c r="N25" s="1">
        <v>0.79166666666666663</v>
      </c>
    </row>
    <row r="26" spans="1:14" x14ac:dyDescent="0.35">
      <c r="A26" t="s">
        <v>87</v>
      </c>
      <c r="B26" t="s">
        <v>81</v>
      </c>
      <c r="C26" t="s">
        <v>33</v>
      </c>
      <c r="D26" t="s">
        <v>73</v>
      </c>
      <c r="E26" s="1">
        <v>0.79166666666666663</v>
      </c>
      <c r="F26" t="str">
        <f t="shared" si="0"/>
        <v/>
      </c>
      <c r="J26" t="s">
        <v>126</v>
      </c>
      <c r="K26" t="s">
        <v>72</v>
      </c>
      <c r="L26" t="s">
        <v>33</v>
      </c>
      <c r="M26" t="s">
        <v>68</v>
      </c>
      <c r="N26" s="1">
        <v>0.79166666666666663</v>
      </c>
    </row>
    <row r="27" spans="1:14" x14ac:dyDescent="0.35">
      <c r="A27" t="s">
        <v>87</v>
      </c>
      <c r="B27" t="s">
        <v>71</v>
      </c>
      <c r="C27" t="s">
        <v>33</v>
      </c>
      <c r="D27" t="s">
        <v>69</v>
      </c>
      <c r="E27" s="1">
        <v>0.79166666666666663</v>
      </c>
      <c r="F27" t="str">
        <f t="shared" si="0"/>
        <v/>
      </c>
      <c r="J27" t="s">
        <v>127</v>
      </c>
      <c r="K27" t="s">
        <v>77</v>
      </c>
      <c r="L27" t="s">
        <v>33</v>
      </c>
      <c r="M27" t="s">
        <v>72</v>
      </c>
      <c r="N27" s="1">
        <v>0.79166666666666663</v>
      </c>
    </row>
    <row r="28" spans="1:14" x14ac:dyDescent="0.35">
      <c r="A28" t="s">
        <v>87</v>
      </c>
      <c r="B28" t="s">
        <v>76</v>
      </c>
      <c r="C28" t="s">
        <v>33</v>
      </c>
      <c r="D28" t="s">
        <v>79</v>
      </c>
      <c r="E28" s="1">
        <v>0.79166666666666663</v>
      </c>
      <c r="F28" t="str">
        <f t="shared" si="0"/>
        <v/>
      </c>
      <c r="N28" s="1"/>
    </row>
    <row r="29" spans="1:14" x14ac:dyDescent="0.35">
      <c r="A29" t="s">
        <v>88</v>
      </c>
      <c r="B29" t="s">
        <v>82</v>
      </c>
      <c r="C29" t="s">
        <v>33</v>
      </c>
      <c r="D29" t="s">
        <v>78</v>
      </c>
      <c r="E29" s="1">
        <v>0.79166666666666663</v>
      </c>
      <c r="F29" t="str">
        <f t="shared" si="0"/>
        <v/>
      </c>
      <c r="N29" s="1"/>
    </row>
    <row r="30" spans="1:14" x14ac:dyDescent="0.35">
      <c r="A30" t="s">
        <v>89</v>
      </c>
      <c r="B30" t="s">
        <v>77</v>
      </c>
      <c r="C30" t="s">
        <v>33</v>
      </c>
      <c r="D30" t="s">
        <v>81</v>
      </c>
      <c r="E30" s="1">
        <v>0.79166666666666663</v>
      </c>
      <c r="F30" t="str">
        <f t="shared" si="0"/>
        <v/>
      </c>
      <c r="N30" s="1"/>
    </row>
    <row r="31" spans="1:14" x14ac:dyDescent="0.35">
      <c r="A31" t="s">
        <v>89</v>
      </c>
      <c r="B31" t="s">
        <v>72</v>
      </c>
      <c r="C31" t="s">
        <v>33</v>
      </c>
      <c r="D31" t="s">
        <v>71</v>
      </c>
      <c r="E31" s="1">
        <v>0.79166666666666663</v>
      </c>
      <c r="F31" t="str">
        <f t="shared" si="0"/>
        <v>X</v>
      </c>
      <c r="N31" s="1"/>
    </row>
    <row r="32" spans="1:14" x14ac:dyDescent="0.35">
      <c r="A32" t="s">
        <v>89</v>
      </c>
      <c r="B32" t="s">
        <v>74</v>
      </c>
      <c r="C32" t="s">
        <v>33</v>
      </c>
      <c r="D32" t="s">
        <v>69</v>
      </c>
      <c r="E32" s="1">
        <v>0.79166666666666663</v>
      </c>
      <c r="F32" t="str">
        <f t="shared" si="0"/>
        <v/>
      </c>
      <c r="N32" s="1"/>
    </row>
    <row r="33" spans="1:14" x14ac:dyDescent="0.35">
      <c r="A33" t="s">
        <v>89</v>
      </c>
      <c r="B33" t="s">
        <v>73</v>
      </c>
      <c r="C33" t="s">
        <v>33</v>
      </c>
      <c r="D33" t="s">
        <v>76</v>
      </c>
      <c r="E33" s="1">
        <v>0.79166666666666663</v>
      </c>
      <c r="F33" t="str">
        <f t="shared" si="0"/>
        <v/>
      </c>
      <c r="N33" s="1"/>
    </row>
    <row r="34" spans="1:14" x14ac:dyDescent="0.35">
      <c r="A34" t="s">
        <v>89</v>
      </c>
      <c r="B34" t="s">
        <v>75</v>
      </c>
      <c r="C34" t="s">
        <v>33</v>
      </c>
      <c r="D34" t="s">
        <v>82</v>
      </c>
      <c r="E34" s="1">
        <v>0.79166666666666663</v>
      </c>
      <c r="F34" t="str">
        <f t="shared" si="0"/>
        <v/>
      </c>
      <c r="N34" s="1"/>
    </row>
    <row r="35" spans="1:14" x14ac:dyDescent="0.35">
      <c r="A35" t="s">
        <v>89</v>
      </c>
      <c r="B35" t="s">
        <v>78</v>
      </c>
      <c r="C35" t="s">
        <v>33</v>
      </c>
      <c r="D35" t="s">
        <v>70</v>
      </c>
      <c r="E35" s="1">
        <v>0.79166666666666663</v>
      </c>
      <c r="F35" t="str">
        <f t="shared" si="0"/>
        <v/>
      </c>
      <c r="N35" s="1"/>
    </row>
    <row r="36" spans="1:14" x14ac:dyDescent="0.35">
      <c r="A36" t="s">
        <v>89</v>
      </c>
      <c r="B36" t="s">
        <v>79</v>
      </c>
      <c r="C36" t="s">
        <v>33</v>
      </c>
      <c r="D36" t="s">
        <v>68</v>
      </c>
      <c r="E36" s="1">
        <v>0.83333333333333337</v>
      </c>
      <c r="F36" t="str">
        <f t="shared" si="0"/>
        <v/>
      </c>
      <c r="N36" s="1"/>
    </row>
    <row r="37" spans="1:14" x14ac:dyDescent="0.35">
      <c r="A37" t="s">
        <v>90</v>
      </c>
      <c r="B37" t="s">
        <v>68</v>
      </c>
      <c r="C37" t="s">
        <v>33</v>
      </c>
      <c r="D37" t="s">
        <v>78</v>
      </c>
      <c r="E37" s="1">
        <v>0.79166666666666663</v>
      </c>
      <c r="F37" t="str">
        <f t="shared" si="0"/>
        <v/>
      </c>
      <c r="N37" s="1"/>
    </row>
    <row r="38" spans="1:14" x14ac:dyDescent="0.35">
      <c r="A38" t="s">
        <v>90</v>
      </c>
      <c r="B38" t="s">
        <v>69</v>
      </c>
      <c r="C38" t="s">
        <v>33</v>
      </c>
      <c r="D38" t="s">
        <v>79</v>
      </c>
      <c r="E38" s="1">
        <v>0.79166666666666663</v>
      </c>
      <c r="F38" t="str">
        <f t="shared" si="0"/>
        <v/>
      </c>
      <c r="N38" s="1"/>
    </row>
    <row r="39" spans="1:14" x14ac:dyDescent="0.35">
      <c r="A39" t="s">
        <v>90</v>
      </c>
      <c r="B39" t="s">
        <v>81</v>
      </c>
      <c r="C39" t="s">
        <v>33</v>
      </c>
      <c r="D39" t="s">
        <v>76</v>
      </c>
      <c r="E39" s="1">
        <v>0.79166666666666663</v>
      </c>
      <c r="F39" t="str">
        <f t="shared" si="0"/>
        <v/>
      </c>
      <c r="N39" s="1"/>
    </row>
    <row r="40" spans="1:14" x14ac:dyDescent="0.35">
      <c r="A40" t="s">
        <v>90</v>
      </c>
      <c r="B40" t="s">
        <v>82</v>
      </c>
      <c r="C40" t="s">
        <v>33</v>
      </c>
      <c r="D40" t="s">
        <v>73</v>
      </c>
      <c r="E40" s="1">
        <v>0.79166666666666663</v>
      </c>
      <c r="F40" t="str">
        <f t="shared" si="0"/>
        <v/>
      </c>
      <c r="N40" s="1"/>
    </row>
    <row r="41" spans="1:14" x14ac:dyDescent="0.35">
      <c r="A41" t="s">
        <v>91</v>
      </c>
      <c r="B41" t="s">
        <v>70</v>
      </c>
      <c r="C41" t="s">
        <v>33</v>
      </c>
      <c r="D41" t="s">
        <v>77</v>
      </c>
      <c r="E41" s="1">
        <v>0.79166666666666663</v>
      </c>
      <c r="F41" t="str">
        <f t="shared" si="0"/>
        <v/>
      </c>
      <c r="N41" s="1"/>
    </row>
    <row r="42" spans="1:14" x14ac:dyDescent="0.35">
      <c r="A42" t="s">
        <v>91</v>
      </c>
      <c r="B42" t="s">
        <v>72</v>
      </c>
      <c r="C42" t="s">
        <v>33</v>
      </c>
      <c r="D42" t="s">
        <v>74</v>
      </c>
      <c r="E42" s="1">
        <v>0.79166666666666663</v>
      </c>
      <c r="F42" t="str">
        <f t="shared" si="0"/>
        <v>X</v>
      </c>
      <c r="N42" s="1"/>
    </row>
    <row r="43" spans="1:14" x14ac:dyDescent="0.35">
      <c r="A43" t="s">
        <v>91</v>
      </c>
      <c r="B43" t="s">
        <v>71</v>
      </c>
      <c r="C43" t="s">
        <v>33</v>
      </c>
      <c r="D43" t="s">
        <v>75</v>
      </c>
      <c r="E43" s="1">
        <v>0.79166666666666663</v>
      </c>
      <c r="F43" t="str">
        <f t="shared" si="0"/>
        <v/>
      </c>
      <c r="N43" s="1"/>
    </row>
    <row r="44" spans="1:14" x14ac:dyDescent="0.35">
      <c r="A44" t="s">
        <v>92</v>
      </c>
      <c r="B44" t="s">
        <v>77</v>
      </c>
      <c r="C44" t="s">
        <v>33</v>
      </c>
      <c r="D44" t="s">
        <v>68</v>
      </c>
      <c r="E44" s="1">
        <v>0.79166666666666663</v>
      </c>
      <c r="F44" t="str">
        <f t="shared" si="0"/>
        <v/>
      </c>
      <c r="N44" s="1"/>
    </row>
    <row r="45" spans="1:14" x14ac:dyDescent="0.35">
      <c r="A45" t="s">
        <v>92</v>
      </c>
      <c r="B45" t="s">
        <v>78</v>
      </c>
      <c r="C45" t="s">
        <v>33</v>
      </c>
      <c r="D45" t="s">
        <v>81</v>
      </c>
      <c r="E45" s="1">
        <v>0.79166666666666663</v>
      </c>
      <c r="F45" t="str">
        <f t="shared" si="0"/>
        <v/>
      </c>
      <c r="N45" s="1"/>
    </row>
    <row r="46" spans="1:14" x14ac:dyDescent="0.35">
      <c r="A46" t="s">
        <v>92</v>
      </c>
      <c r="B46" t="s">
        <v>75</v>
      </c>
      <c r="C46" t="s">
        <v>33</v>
      </c>
      <c r="D46" t="s">
        <v>69</v>
      </c>
      <c r="E46" s="1">
        <v>0.83333333333333337</v>
      </c>
      <c r="F46" t="str">
        <f t="shared" si="0"/>
        <v/>
      </c>
      <c r="N46" s="1"/>
    </row>
    <row r="47" spans="1:14" x14ac:dyDescent="0.35">
      <c r="A47" t="s">
        <v>93</v>
      </c>
      <c r="B47" t="s">
        <v>73</v>
      </c>
      <c r="C47" t="s">
        <v>33</v>
      </c>
      <c r="D47" t="s">
        <v>71</v>
      </c>
      <c r="E47" s="1">
        <v>0.625</v>
      </c>
      <c r="F47" t="str">
        <f t="shared" si="0"/>
        <v/>
      </c>
      <c r="N47" s="1"/>
    </row>
    <row r="48" spans="1:14" x14ac:dyDescent="0.35">
      <c r="A48" t="s">
        <v>93</v>
      </c>
      <c r="B48" t="s">
        <v>76</v>
      </c>
      <c r="C48" t="s">
        <v>33</v>
      </c>
      <c r="D48" t="s">
        <v>72</v>
      </c>
      <c r="E48" s="1">
        <v>0.66666666666666663</v>
      </c>
      <c r="F48" t="str">
        <f t="shared" si="0"/>
        <v>X</v>
      </c>
      <c r="N48" s="1"/>
    </row>
    <row r="49" spans="1:14" x14ac:dyDescent="0.35">
      <c r="A49" t="s">
        <v>93</v>
      </c>
      <c r="B49" t="s">
        <v>82</v>
      </c>
      <c r="C49" t="s">
        <v>33</v>
      </c>
      <c r="D49" t="s">
        <v>70</v>
      </c>
      <c r="E49" s="1">
        <v>0.66666666666666663</v>
      </c>
      <c r="F49" t="str">
        <f t="shared" si="0"/>
        <v/>
      </c>
      <c r="N49" s="1"/>
    </row>
    <row r="50" spans="1:14" x14ac:dyDescent="0.35">
      <c r="A50" t="s">
        <v>93</v>
      </c>
      <c r="B50" t="s">
        <v>79</v>
      </c>
      <c r="C50" t="s">
        <v>33</v>
      </c>
      <c r="D50" t="s">
        <v>74</v>
      </c>
      <c r="E50" s="1">
        <v>0.70833333333333337</v>
      </c>
      <c r="F50" t="str">
        <f t="shared" si="0"/>
        <v/>
      </c>
      <c r="N50" s="1"/>
    </row>
    <row r="51" spans="1:14" x14ac:dyDescent="0.35">
      <c r="A51" t="s">
        <v>94</v>
      </c>
      <c r="B51" t="s">
        <v>68</v>
      </c>
      <c r="C51" t="s">
        <v>33</v>
      </c>
      <c r="D51" t="s">
        <v>82</v>
      </c>
      <c r="E51" s="1">
        <v>0.79166666666666663</v>
      </c>
      <c r="F51" t="str">
        <f t="shared" si="0"/>
        <v/>
      </c>
      <c r="N51" s="1"/>
    </row>
    <row r="52" spans="1:14" x14ac:dyDescent="0.35">
      <c r="A52" t="s">
        <v>94</v>
      </c>
      <c r="B52" t="s">
        <v>70</v>
      </c>
      <c r="C52" t="s">
        <v>33</v>
      </c>
      <c r="D52" t="s">
        <v>79</v>
      </c>
      <c r="E52" s="1">
        <v>0.79166666666666663</v>
      </c>
      <c r="F52" t="str">
        <f t="shared" si="0"/>
        <v/>
      </c>
      <c r="N52" s="1"/>
    </row>
    <row r="53" spans="1:14" x14ac:dyDescent="0.35">
      <c r="A53" t="s">
        <v>94</v>
      </c>
      <c r="B53" t="s">
        <v>69</v>
      </c>
      <c r="C53" t="s">
        <v>33</v>
      </c>
      <c r="D53" t="s">
        <v>78</v>
      </c>
      <c r="E53" s="1">
        <v>0.79166666666666663</v>
      </c>
      <c r="F53" t="str">
        <f t="shared" si="0"/>
        <v/>
      </c>
      <c r="N53" s="1"/>
    </row>
    <row r="54" spans="1:14" x14ac:dyDescent="0.35">
      <c r="A54" t="s">
        <v>94</v>
      </c>
      <c r="B54" t="s">
        <v>72</v>
      </c>
      <c r="C54" t="s">
        <v>33</v>
      </c>
      <c r="D54" t="s">
        <v>77</v>
      </c>
      <c r="E54" s="1">
        <v>0.79166666666666663</v>
      </c>
      <c r="F54" t="str">
        <f t="shared" si="0"/>
        <v>X</v>
      </c>
      <c r="N54" s="1"/>
    </row>
    <row r="55" spans="1:14" x14ac:dyDescent="0.35">
      <c r="A55" t="s">
        <v>94</v>
      </c>
      <c r="B55" t="s">
        <v>74</v>
      </c>
      <c r="C55" t="s">
        <v>33</v>
      </c>
      <c r="D55" t="s">
        <v>73</v>
      </c>
      <c r="E55" s="1">
        <v>0.79166666666666663</v>
      </c>
      <c r="F55" t="str">
        <f t="shared" si="0"/>
        <v/>
      </c>
      <c r="N55" s="1"/>
    </row>
    <row r="56" spans="1:14" x14ac:dyDescent="0.35">
      <c r="A56" t="s">
        <v>94</v>
      </c>
      <c r="B56" t="s">
        <v>71</v>
      </c>
      <c r="C56" t="s">
        <v>33</v>
      </c>
      <c r="D56" t="s">
        <v>76</v>
      </c>
      <c r="E56" s="1">
        <v>0.79166666666666663</v>
      </c>
      <c r="F56" t="str">
        <f t="shared" si="0"/>
        <v/>
      </c>
      <c r="N56" s="1"/>
    </row>
    <row r="57" spans="1:14" x14ac:dyDescent="0.35">
      <c r="A57" t="s">
        <v>94</v>
      </c>
      <c r="B57" t="s">
        <v>75</v>
      </c>
      <c r="C57" t="s">
        <v>33</v>
      </c>
      <c r="D57" t="s">
        <v>81</v>
      </c>
      <c r="E57" s="1">
        <v>0.79166666666666663</v>
      </c>
      <c r="F57" t="str">
        <f t="shared" si="0"/>
        <v/>
      </c>
      <c r="N57" s="1"/>
    </row>
    <row r="58" spans="1:14" x14ac:dyDescent="0.35">
      <c r="A58" t="s">
        <v>95</v>
      </c>
      <c r="B58" t="s">
        <v>77</v>
      </c>
      <c r="C58" t="s">
        <v>33</v>
      </c>
      <c r="D58" t="s">
        <v>74</v>
      </c>
      <c r="E58" s="1">
        <v>0.79166666666666663</v>
      </c>
      <c r="F58" t="str">
        <f t="shared" si="0"/>
        <v/>
      </c>
      <c r="N58" s="1"/>
    </row>
    <row r="59" spans="1:14" x14ac:dyDescent="0.35">
      <c r="A59" t="s">
        <v>95</v>
      </c>
      <c r="B59" t="s">
        <v>81</v>
      </c>
      <c r="C59" t="s">
        <v>33</v>
      </c>
      <c r="D59" t="s">
        <v>69</v>
      </c>
      <c r="E59" s="1">
        <v>0.79166666666666663</v>
      </c>
      <c r="F59" t="str">
        <f t="shared" si="0"/>
        <v/>
      </c>
      <c r="N59" s="1"/>
    </row>
    <row r="60" spans="1:14" x14ac:dyDescent="0.35">
      <c r="A60" t="s">
        <v>95</v>
      </c>
      <c r="B60" t="s">
        <v>79</v>
      </c>
      <c r="C60" t="s">
        <v>33</v>
      </c>
      <c r="D60" t="s">
        <v>75</v>
      </c>
      <c r="E60" s="1">
        <v>0.79166666666666663</v>
      </c>
      <c r="F60" t="str">
        <f t="shared" si="0"/>
        <v/>
      </c>
      <c r="N60" s="1"/>
    </row>
    <row r="61" spans="1:14" x14ac:dyDescent="0.35">
      <c r="A61" t="s">
        <v>95</v>
      </c>
      <c r="B61" t="s">
        <v>76</v>
      </c>
      <c r="C61" t="s">
        <v>33</v>
      </c>
      <c r="D61" t="s">
        <v>70</v>
      </c>
      <c r="E61" s="1">
        <v>0.79166666666666663</v>
      </c>
      <c r="F61" t="str">
        <f t="shared" si="0"/>
        <v/>
      </c>
      <c r="N61" s="1"/>
    </row>
    <row r="62" spans="1:14" x14ac:dyDescent="0.35">
      <c r="A62" t="s">
        <v>95</v>
      </c>
      <c r="B62" t="s">
        <v>82</v>
      </c>
      <c r="C62" t="s">
        <v>33</v>
      </c>
      <c r="D62" t="s">
        <v>71</v>
      </c>
      <c r="E62" s="1">
        <v>0.79166666666666663</v>
      </c>
      <c r="F62" t="str">
        <f t="shared" si="0"/>
        <v/>
      </c>
      <c r="N62" s="1"/>
    </row>
    <row r="63" spans="1:14" x14ac:dyDescent="0.35">
      <c r="A63" t="s">
        <v>95</v>
      </c>
      <c r="B63" t="s">
        <v>78</v>
      </c>
      <c r="C63" t="s">
        <v>33</v>
      </c>
      <c r="D63" t="s">
        <v>72</v>
      </c>
      <c r="E63" s="1">
        <v>0.79166666666666663</v>
      </c>
      <c r="F63" t="str">
        <f t="shared" si="0"/>
        <v>X</v>
      </c>
      <c r="N63" s="1"/>
    </row>
    <row r="64" spans="1:14" x14ac:dyDescent="0.35">
      <c r="A64" t="s">
        <v>96</v>
      </c>
      <c r="B64" t="s">
        <v>73</v>
      </c>
      <c r="C64" t="s">
        <v>33</v>
      </c>
      <c r="D64" t="s">
        <v>68</v>
      </c>
      <c r="E64" s="1">
        <v>0.79166666666666663</v>
      </c>
      <c r="F64" t="str">
        <f t="shared" si="0"/>
        <v/>
      </c>
      <c r="N64" s="1"/>
    </row>
    <row r="65" spans="1:14" x14ac:dyDescent="0.35">
      <c r="A65" t="s">
        <v>97</v>
      </c>
      <c r="B65" t="s">
        <v>68</v>
      </c>
      <c r="C65" t="s">
        <v>33</v>
      </c>
      <c r="D65" t="s">
        <v>76</v>
      </c>
      <c r="E65" s="1">
        <v>0.79166666666666663</v>
      </c>
      <c r="F65" t="str">
        <f t="shared" si="0"/>
        <v/>
      </c>
      <c r="N65" s="1"/>
    </row>
    <row r="66" spans="1:14" x14ac:dyDescent="0.35">
      <c r="A66" t="s">
        <v>97</v>
      </c>
      <c r="B66" t="s">
        <v>70</v>
      </c>
      <c r="C66" t="s">
        <v>33</v>
      </c>
      <c r="D66" t="s">
        <v>81</v>
      </c>
      <c r="E66" s="1">
        <v>0.79166666666666663</v>
      </c>
      <c r="F66" t="str">
        <f t="shared" si="0"/>
        <v/>
      </c>
      <c r="N66" s="1"/>
    </row>
    <row r="67" spans="1:14" x14ac:dyDescent="0.35">
      <c r="A67" t="s">
        <v>97</v>
      </c>
      <c r="B67" t="s">
        <v>74</v>
      </c>
      <c r="C67" t="s">
        <v>33</v>
      </c>
      <c r="D67" t="s">
        <v>82</v>
      </c>
      <c r="E67" s="1">
        <v>0.79166666666666663</v>
      </c>
      <c r="F67" t="str">
        <f t="shared" ref="F67:F130" si="1">IF(OR(B67="Gripen BK Trollhättan",D67="Gripen BK Trollhättan"),"X","")</f>
        <v/>
      </c>
      <c r="N67" s="1"/>
    </row>
    <row r="68" spans="1:14" x14ac:dyDescent="0.35">
      <c r="A68" t="s">
        <v>97</v>
      </c>
      <c r="B68" t="s">
        <v>79</v>
      </c>
      <c r="C68" t="s">
        <v>33</v>
      </c>
      <c r="D68" t="s">
        <v>72</v>
      </c>
      <c r="E68" s="1">
        <v>0.79166666666666663</v>
      </c>
      <c r="F68" t="str">
        <f t="shared" si="1"/>
        <v>X</v>
      </c>
      <c r="N68" s="1"/>
    </row>
    <row r="69" spans="1:14" x14ac:dyDescent="0.35">
      <c r="A69" t="s">
        <v>97</v>
      </c>
      <c r="B69" t="s">
        <v>71</v>
      </c>
      <c r="C69" t="s">
        <v>33</v>
      </c>
      <c r="D69" t="s">
        <v>77</v>
      </c>
      <c r="E69" s="1">
        <v>0.79166666666666663</v>
      </c>
      <c r="F69" t="str">
        <f t="shared" si="1"/>
        <v/>
      </c>
      <c r="N69" s="1"/>
    </row>
    <row r="70" spans="1:14" x14ac:dyDescent="0.35">
      <c r="A70" t="s">
        <v>98</v>
      </c>
      <c r="B70" t="s">
        <v>75</v>
      </c>
      <c r="C70" t="s">
        <v>33</v>
      </c>
      <c r="D70" t="s">
        <v>78</v>
      </c>
      <c r="E70" s="1">
        <v>0.58333333333333337</v>
      </c>
      <c r="F70" t="str">
        <f t="shared" si="1"/>
        <v/>
      </c>
      <c r="N70" s="1"/>
    </row>
    <row r="71" spans="1:14" x14ac:dyDescent="0.35">
      <c r="A71" t="s">
        <v>98</v>
      </c>
      <c r="B71" t="s">
        <v>69</v>
      </c>
      <c r="C71" t="s">
        <v>33</v>
      </c>
      <c r="D71" t="s">
        <v>73</v>
      </c>
      <c r="E71" s="1">
        <v>0.625</v>
      </c>
      <c r="F71" t="str">
        <f t="shared" si="1"/>
        <v/>
      </c>
      <c r="N71" s="1"/>
    </row>
    <row r="72" spans="1:14" x14ac:dyDescent="0.35">
      <c r="A72" t="s">
        <v>99</v>
      </c>
      <c r="B72" t="s">
        <v>68</v>
      </c>
      <c r="C72" t="s">
        <v>33</v>
      </c>
      <c r="D72" t="s">
        <v>71</v>
      </c>
      <c r="E72" s="1">
        <v>0.79166666666666663</v>
      </c>
      <c r="F72" t="str">
        <f t="shared" si="1"/>
        <v/>
      </c>
      <c r="N72" s="1"/>
    </row>
    <row r="73" spans="1:14" x14ac:dyDescent="0.35">
      <c r="A73" t="s">
        <v>99</v>
      </c>
      <c r="B73" t="s">
        <v>72</v>
      </c>
      <c r="C73" t="s">
        <v>33</v>
      </c>
      <c r="D73" t="s">
        <v>82</v>
      </c>
      <c r="E73" s="1">
        <v>0.79166666666666663</v>
      </c>
      <c r="F73" t="str">
        <f t="shared" si="1"/>
        <v>X</v>
      </c>
      <c r="N73" s="1"/>
    </row>
    <row r="74" spans="1:14" x14ac:dyDescent="0.35">
      <c r="A74" t="s">
        <v>99</v>
      </c>
      <c r="B74" t="s">
        <v>81</v>
      </c>
      <c r="C74" t="s">
        <v>33</v>
      </c>
      <c r="D74" t="s">
        <v>79</v>
      </c>
      <c r="E74" s="1">
        <v>0.79166666666666663</v>
      </c>
      <c r="F74" t="str">
        <f t="shared" si="1"/>
        <v/>
      </c>
      <c r="N74" s="1"/>
    </row>
    <row r="75" spans="1:14" x14ac:dyDescent="0.35">
      <c r="A75" t="s">
        <v>99</v>
      </c>
      <c r="B75" t="s">
        <v>76</v>
      </c>
      <c r="C75" t="s">
        <v>33</v>
      </c>
      <c r="D75" t="s">
        <v>69</v>
      </c>
      <c r="E75" s="1">
        <v>0.79166666666666663</v>
      </c>
      <c r="F75" t="str">
        <f t="shared" si="1"/>
        <v/>
      </c>
      <c r="N75" s="1"/>
    </row>
    <row r="76" spans="1:14" x14ac:dyDescent="0.35">
      <c r="A76" t="s">
        <v>100</v>
      </c>
      <c r="B76" t="s">
        <v>77</v>
      </c>
      <c r="C76" t="s">
        <v>33</v>
      </c>
      <c r="D76" t="s">
        <v>78</v>
      </c>
      <c r="E76" s="1">
        <v>0.79166666666666663</v>
      </c>
      <c r="F76" t="str">
        <f t="shared" si="1"/>
        <v/>
      </c>
      <c r="N76" s="1"/>
    </row>
    <row r="77" spans="1:14" x14ac:dyDescent="0.35">
      <c r="A77" t="s">
        <v>100</v>
      </c>
      <c r="B77" t="s">
        <v>74</v>
      </c>
      <c r="C77" t="s">
        <v>33</v>
      </c>
      <c r="D77" t="s">
        <v>70</v>
      </c>
      <c r="E77" s="1">
        <v>0.79166666666666663</v>
      </c>
      <c r="F77" t="str">
        <f t="shared" si="1"/>
        <v/>
      </c>
      <c r="N77" s="1"/>
    </row>
    <row r="78" spans="1:14" x14ac:dyDescent="0.35">
      <c r="A78" t="s">
        <v>100</v>
      </c>
      <c r="B78" t="s">
        <v>73</v>
      </c>
      <c r="C78" t="s">
        <v>33</v>
      </c>
      <c r="D78" t="s">
        <v>75</v>
      </c>
      <c r="E78" s="1">
        <v>0.79166666666666663</v>
      </c>
      <c r="F78" t="str">
        <f t="shared" si="1"/>
        <v/>
      </c>
      <c r="N78" s="1"/>
    </row>
    <row r="79" spans="1:14" x14ac:dyDescent="0.35">
      <c r="A79" t="s">
        <v>101</v>
      </c>
      <c r="B79" t="s">
        <v>70</v>
      </c>
      <c r="C79" t="s">
        <v>33</v>
      </c>
      <c r="D79" t="s">
        <v>68</v>
      </c>
      <c r="E79" s="1">
        <v>0.79166666666666663</v>
      </c>
      <c r="F79" t="str">
        <f t="shared" si="1"/>
        <v/>
      </c>
      <c r="N79" s="1"/>
    </row>
    <row r="80" spans="1:14" x14ac:dyDescent="0.35">
      <c r="A80" t="s">
        <v>101</v>
      </c>
      <c r="B80" t="s">
        <v>71</v>
      </c>
      <c r="C80" t="s">
        <v>33</v>
      </c>
      <c r="D80" t="s">
        <v>81</v>
      </c>
      <c r="E80" s="1">
        <v>0.79166666666666663</v>
      </c>
      <c r="F80" t="str">
        <f t="shared" si="1"/>
        <v/>
      </c>
      <c r="N80" s="1"/>
    </row>
    <row r="81" spans="1:14" x14ac:dyDescent="0.35">
      <c r="A81" t="s">
        <v>101</v>
      </c>
      <c r="B81" t="s">
        <v>75</v>
      </c>
      <c r="C81" t="s">
        <v>33</v>
      </c>
      <c r="D81" t="s">
        <v>72</v>
      </c>
      <c r="E81" s="1">
        <v>0.79166666666666663</v>
      </c>
      <c r="F81" t="str">
        <f t="shared" si="1"/>
        <v>X</v>
      </c>
      <c r="N81" s="1"/>
    </row>
    <row r="82" spans="1:14" x14ac:dyDescent="0.35">
      <c r="A82" t="s">
        <v>102</v>
      </c>
      <c r="B82" t="s">
        <v>69</v>
      </c>
      <c r="C82" t="s">
        <v>33</v>
      </c>
      <c r="D82" t="s">
        <v>77</v>
      </c>
      <c r="E82" s="1">
        <v>0.625</v>
      </c>
      <c r="F82" t="str">
        <f t="shared" si="1"/>
        <v/>
      </c>
      <c r="N82" s="1"/>
    </row>
    <row r="83" spans="1:14" x14ac:dyDescent="0.35">
      <c r="A83" t="s">
        <v>102</v>
      </c>
      <c r="B83" t="s">
        <v>82</v>
      </c>
      <c r="C83" t="s">
        <v>33</v>
      </c>
      <c r="D83" t="s">
        <v>76</v>
      </c>
      <c r="E83" s="1">
        <v>0.66666666666666663</v>
      </c>
      <c r="F83" t="str">
        <f t="shared" si="1"/>
        <v/>
      </c>
      <c r="N83" s="1"/>
    </row>
    <row r="84" spans="1:14" x14ac:dyDescent="0.35">
      <c r="A84" t="s">
        <v>102</v>
      </c>
      <c r="B84" t="s">
        <v>79</v>
      </c>
      <c r="C84" t="s">
        <v>33</v>
      </c>
      <c r="D84" t="s">
        <v>73</v>
      </c>
      <c r="E84" s="1">
        <v>0.70833333333333337</v>
      </c>
      <c r="F84" t="str">
        <f t="shared" si="1"/>
        <v/>
      </c>
      <c r="N84" s="1"/>
    </row>
    <row r="85" spans="1:14" x14ac:dyDescent="0.35">
      <c r="A85" t="s">
        <v>102</v>
      </c>
      <c r="B85" t="s">
        <v>78</v>
      </c>
      <c r="C85" t="s">
        <v>33</v>
      </c>
      <c r="D85" t="s">
        <v>74</v>
      </c>
      <c r="E85" s="1">
        <v>0.70833333333333337</v>
      </c>
      <c r="F85" t="str">
        <f t="shared" si="1"/>
        <v/>
      </c>
      <c r="N85" s="1"/>
    </row>
    <row r="86" spans="1:14" x14ac:dyDescent="0.35">
      <c r="A86" t="s">
        <v>103</v>
      </c>
      <c r="B86" t="s">
        <v>77</v>
      </c>
      <c r="C86" t="s">
        <v>33</v>
      </c>
      <c r="D86" t="s">
        <v>82</v>
      </c>
      <c r="E86" s="1">
        <v>0.79166666666666663</v>
      </c>
      <c r="F86" t="str">
        <f t="shared" si="1"/>
        <v/>
      </c>
      <c r="N86" s="1"/>
    </row>
    <row r="87" spans="1:14" x14ac:dyDescent="0.35">
      <c r="A87" t="s">
        <v>103</v>
      </c>
      <c r="B87" t="s">
        <v>69</v>
      </c>
      <c r="C87" t="s">
        <v>33</v>
      </c>
      <c r="D87" t="s">
        <v>72</v>
      </c>
      <c r="E87" s="1">
        <v>0.79166666666666663</v>
      </c>
      <c r="F87" t="str">
        <f t="shared" si="1"/>
        <v>X</v>
      </c>
      <c r="N87" s="1"/>
    </row>
    <row r="88" spans="1:14" x14ac:dyDescent="0.35">
      <c r="A88" t="s">
        <v>103</v>
      </c>
      <c r="B88" t="s">
        <v>74</v>
      </c>
      <c r="C88" t="s">
        <v>33</v>
      </c>
      <c r="D88" t="s">
        <v>76</v>
      </c>
      <c r="E88" s="1">
        <v>0.79166666666666663</v>
      </c>
      <c r="F88" t="str">
        <f t="shared" si="1"/>
        <v/>
      </c>
      <c r="N88" s="1"/>
    </row>
    <row r="89" spans="1:14" x14ac:dyDescent="0.35">
      <c r="A89" t="s">
        <v>103</v>
      </c>
      <c r="B89" t="s">
        <v>81</v>
      </c>
      <c r="C89" t="s">
        <v>33</v>
      </c>
      <c r="D89" t="s">
        <v>68</v>
      </c>
      <c r="E89" s="1">
        <v>0.79166666666666663</v>
      </c>
      <c r="F89" t="str">
        <f t="shared" si="1"/>
        <v/>
      </c>
      <c r="N89" s="1"/>
    </row>
    <row r="90" spans="1:14" x14ac:dyDescent="0.35">
      <c r="A90" t="s">
        <v>103</v>
      </c>
      <c r="B90" t="s">
        <v>73</v>
      </c>
      <c r="C90" t="s">
        <v>33</v>
      </c>
      <c r="D90" t="s">
        <v>78</v>
      </c>
      <c r="E90" s="1">
        <v>0.79166666666666663</v>
      </c>
      <c r="F90" t="str">
        <f t="shared" si="1"/>
        <v/>
      </c>
      <c r="N90" s="1"/>
    </row>
    <row r="91" spans="1:14" x14ac:dyDescent="0.35">
      <c r="A91" t="s">
        <v>103</v>
      </c>
      <c r="B91" t="s">
        <v>79</v>
      </c>
      <c r="C91" t="s">
        <v>33</v>
      </c>
      <c r="D91" t="s">
        <v>71</v>
      </c>
      <c r="E91" s="1">
        <v>0.79166666666666663</v>
      </c>
      <c r="F91" t="str">
        <f t="shared" si="1"/>
        <v/>
      </c>
      <c r="N91" s="1"/>
    </row>
    <row r="92" spans="1:14" x14ac:dyDescent="0.35">
      <c r="A92" t="s">
        <v>103</v>
      </c>
      <c r="B92" t="s">
        <v>75</v>
      </c>
      <c r="C92" t="s">
        <v>33</v>
      </c>
      <c r="D92" t="s">
        <v>70</v>
      </c>
      <c r="E92" s="1">
        <v>0.79166666666666663</v>
      </c>
      <c r="F92" t="str">
        <f t="shared" si="1"/>
        <v/>
      </c>
      <c r="N92" s="1"/>
    </row>
    <row r="93" spans="1:14" x14ac:dyDescent="0.35">
      <c r="A93" t="s">
        <v>104</v>
      </c>
      <c r="B93" t="s">
        <v>82</v>
      </c>
      <c r="C93" t="s">
        <v>33</v>
      </c>
      <c r="D93" t="s">
        <v>69</v>
      </c>
      <c r="E93" s="1">
        <v>0.79166666666666663</v>
      </c>
      <c r="F93" t="str">
        <f t="shared" si="1"/>
        <v/>
      </c>
      <c r="N93" s="1"/>
    </row>
    <row r="94" spans="1:14" x14ac:dyDescent="0.35">
      <c r="A94" t="s">
        <v>104</v>
      </c>
      <c r="B94" t="s">
        <v>78</v>
      </c>
      <c r="C94" t="s">
        <v>33</v>
      </c>
      <c r="D94" t="s">
        <v>75</v>
      </c>
      <c r="E94" s="1">
        <v>0.79166666666666663</v>
      </c>
      <c r="F94" t="str">
        <f t="shared" si="1"/>
        <v/>
      </c>
      <c r="N94" s="1"/>
    </row>
    <row r="95" spans="1:14" x14ac:dyDescent="0.35">
      <c r="A95" t="s">
        <v>105</v>
      </c>
      <c r="B95" t="s">
        <v>70</v>
      </c>
      <c r="C95" t="s">
        <v>33</v>
      </c>
      <c r="D95" t="s">
        <v>74</v>
      </c>
      <c r="E95" s="1">
        <v>0.625</v>
      </c>
      <c r="F95" t="str">
        <f t="shared" si="1"/>
        <v/>
      </c>
      <c r="N95" s="1"/>
    </row>
    <row r="96" spans="1:14" x14ac:dyDescent="0.35">
      <c r="A96" t="s">
        <v>105</v>
      </c>
      <c r="B96" t="s">
        <v>71</v>
      </c>
      <c r="C96" t="s">
        <v>33</v>
      </c>
      <c r="D96" t="s">
        <v>73</v>
      </c>
      <c r="E96" s="1">
        <v>0.66666666666666663</v>
      </c>
      <c r="F96" t="str">
        <f t="shared" si="1"/>
        <v/>
      </c>
      <c r="N96" s="1"/>
    </row>
    <row r="97" spans="1:14" x14ac:dyDescent="0.35">
      <c r="A97" t="s">
        <v>105</v>
      </c>
      <c r="B97" t="s">
        <v>76</v>
      </c>
      <c r="C97" t="s">
        <v>33</v>
      </c>
      <c r="D97" t="s">
        <v>81</v>
      </c>
      <c r="E97" s="1">
        <v>0.66666666666666663</v>
      </c>
      <c r="F97" t="str">
        <f t="shared" si="1"/>
        <v/>
      </c>
      <c r="N97" s="1"/>
    </row>
    <row r="98" spans="1:14" x14ac:dyDescent="0.35">
      <c r="A98" t="s">
        <v>105</v>
      </c>
      <c r="B98" t="s">
        <v>72</v>
      </c>
      <c r="C98" t="s">
        <v>33</v>
      </c>
      <c r="D98" t="s">
        <v>79</v>
      </c>
      <c r="E98" s="1">
        <v>0.70833333333333337</v>
      </c>
      <c r="F98" t="str">
        <f t="shared" si="1"/>
        <v>X</v>
      </c>
      <c r="N98" s="1"/>
    </row>
    <row r="99" spans="1:14" x14ac:dyDescent="0.35">
      <c r="A99" t="s">
        <v>105</v>
      </c>
      <c r="B99" t="s">
        <v>68</v>
      </c>
      <c r="C99" t="s">
        <v>33</v>
      </c>
      <c r="D99" t="s">
        <v>77</v>
      </c>
      <c r="E99" s="1">
        <v>0.79166666666666663</v>
      </c>
      <c r="F99" t="str">
        <f t="shared" si="1"/>
        <v/>
      </c>
      <c r="N99" s="1"/>
    </row>
    <row r="100" spans="1:14" x14ac:dyDescent="0.35">
      <c r="A100" t="s">
        <v>106</v>
      </c>
      <c r="B100" t="s">
        <v>69</v>
      </c>
      <c r="C100" t="s">
        <v>33</v>
      </c>
      <c r="D100" t="s">
        <v>70</v>
      </c>
      <c r="E100" s="1">
        <v>0.79166666666666663</v>
      </c>
      <c r="F100" t="str">
        <f t="shared" si="1"/>
        <v/>
      </c>
      <c r="N100" s="1"/>
    </row>
    <row r="101" spans="1:14" x14ac:dyDescent="0.35">
      <c r="A101" t="s">
        <v>106</v>
      </c>
      <c r="B101" t="s">
        <v>74</v>
      </c>
      <c r="C101" t="s">
        <v>33</v>
      </c>
      <c r="D101" t="s">
        <v>81</v>
      </c>
      <c r="E101" s="1">
        <v>0.79166666666666663</v>
      </c>
      <c r="F101" t="str">
        <f t="shared" si="1"/>
        <v/>
      </c>
      <c r="N101" s="1"/>
    </row>
    <row r="102" spans="1:14" x14ac:dyDescent="0.35">
      <c r="A102" t="s">
        <v>106</v>
      </c>
      <c r="B102" t="s">
        <v>79</v>
      </c>
      <c r="C102" t="s">
        <v>33</v>
      </c>
      <c r="D102" t="s">
        <v>82</v>
      </c>
      <c r="E102" s="1">
        <v>0.79166666666666663</v>
      </c>
      <c r="F102" t="str">
        <f t="shared" si="1"/>
        <v/>
      </c>
      <c r="N102" s="1"/>
    </row>
    <row r="103" spans="1:14" x14ac:dyDescent="0.35">
      <c r="A103" t="s">
        <v>106</v>
      </c>
      <c r="B103" t="s">
        <v>78</v>
      </c>
      <c r="C103" t="s">
        <v>33</v>
      </c>
      <c r="D103" t="s">
        <v>68</v>
      </c>
      <c r="E103" s="1">
        <v>0.79166666666666663</v>
      </c>
      <c r="F103" t="str">
        <f t="shared" si="1"/>
        <v/>
      </c>
      <c r="N103" s="1"/>
    </row>
    <row r="104" spans="1:14" x14ac:dyDescent="0.35">
      <c r="A104" t="s">
        <v>107</v>
      </c>
      <c r="B104" t="s">
        <v>77</v>
      </c>
      <c r="C104" t="s">
        <v>33</v>
      </c>
      <c r="D104" t="s">
        <v>76</v>
      </c>
      <c r="E104" s="1">
        <v>0.79166666666666663</v>
      </c>
      <c r="F104" t="str">
        <f t="shared" si="1"/>
        <v/>
      </c>
      <c r="N104" s="1"/>
    </row>
    <row r="105" spans="1:14" x14ac:dyDescent="0.35">
      <c r="A105" t="s">
        <v>107</v>
      </c>
      <c r="B105" t="s">
        <v>73</v>
      </c>
      <c r="C105" t="s">
        <v>33</v>
      </c>
      <c r="D105" t="s">
        <v>72</v>
      </c>
      <c r="E105" s="1">
        <v>0.79166666666666663</v>
      </c>
      <c r="F105" t="str">
        <f t="shared" si="1"/>
        <v>X</v>
      </c>
      <c r="N105" s="1"/>
    </row>
    <row r="106" spans="1:14" x14ac:dyDescent="0.35">
      <c r="A106" t="s">
        <v>107</v>
      </c>
      <c r="B106" t="s">
        <v>75</v>
      </c>
      <c r="C106" t="s">
        <v>33</v>
      </c>
      <c r="D106" t="s">
        <v>71</v>
      </c>
      <c r="E106" s="1">
        <v>0.79166666666666663</v>
      </c>
      <c r="F106" t="str">
        <f t="shared" si="1"/>
        <v/>
      </c>
      <c r="N106" s="1"/>
    </row>
    <row r="107" spans="1:14" x14ac:dyDescent="0.35">
      <c r="A107" t="s">
        <v>108</v>
      </c>
      <c r="B107" t="s">
        <v>69</v>
      </c>
      <c r="C107" t="s">
        <v>33</v>
      </c>
      <c r="D107" t="s">
        <v>74</v>
      </c>
      <c r="E107" s="1">
        <v>0.79166666666666663</v>
      </c>
      <c r="F107" t="str">
        <f t="shared" si="1"/>
        <v/>
      </c>
      <c r="N107" s="1"/>
    </row>
    <row r="108" spans="1:14" x14ac:dyDescent="0.35">
      <c r="A108" t="s">
        <v>108</v>
      </c>
      <c r="B108" t="s">
        <v>72</v>
      </c>
      <c r="C108" t="s">
        <v>33</v>
      </c>
      <c r="D108" t="s">
        <v>78</v>
      </c>
      <c r="E108" s="1">
        <v>0.79166666666666663</v>
      </c>
      <c r="F108" t="str">
        <f t="shared" si="1"/>
        <v>X</v>
      </c>
      <c r="N108" s="1"/>
    </row>
    <row r="109" spans="1:14" x14ac:dyDescent="0.35">
      <c r="A109" t="s">
        <v>108</v>
      </c>
      <c r="B109" t="s">
        <v>82</v>
      </c>
      <c r="C109" t="s">
        <v>33</v>
      </c>
      <c r="D109" t="s">
        <v>68</v>
      </c>
      <c r="E109" s="1">
        <v>0.79166666666666663</v>
      </c>
      <c r="F109" t="str">
        <f t="shared" si="1"/>
        <v/>
      </c>
      <c r="N109" s="1"/>
    </row>
    <row r="110" spans="1:14" x14ac:dyDescent="0.35">
      <c r="A110" t="s">
        <v>109</v>
      </c>
      <c r="B110" t="s">
        <v>81</v>
      </c>
      <c r="C110" t="s">
        <v>33</v>
      </c>
      <c r="D110" t="s">
        <v>77</v>
      </c>
      <c r="E110" s="1">
        <v>0.625</v>
      </c>
      <c r="F110" t="str">
        <f t="shared" si="1"/>
        <v/>
      </c>
      <c r="N110" s="1"/>
    </row>
    <row r="111" spans="1:14" x14ac:dyDescent="0.35">
      <c r="A111" t="s">
        <v>109</v>
      </c>
      <c r="B111" t="s">
        <v>70</v>
      </c>
      <c r="C111" t="s">
        <v>33</v>
      </c>
      <c r="D111" t="s">
        <v>75</v>
      </c>
      <c r="E111" s="1">
        <v>0.70833333333333337</v>
      </c>
      <c r="F111" t="str">
        <f t="shared" si="1"/>
        <v/>
      </c>
      <c r="N111" s="1"/>
    </row>
    <row r="112" spans="1:14" x14ac:dyDescent="0.35">
      <c r="A112" t="s">
        <v>109</v>
      </c>
      <c r="B112" t="s">
        <v>76</v>
      </c>
      <c r="C112" t="s">
        <v>33</v>
      </c>
      <c r="D112" t="s">
        <v>73</v>
      </c>
      <c r="E112" s="1">
        <v>0.70833333333333337</v>
      </c>
      <c r="F112" t="str">
        <f t="shared" si="1"/>
        <v/>
      </c>
      <c r="N112" s="1"/>
    </row>
    <row r="113" spans="1:14" x14ac:dyDescent="0.35">
      <c r="A113" t="s">
        <v>110</v>
      </c>
      <c r="B113" t="s">
        <v>71</v>
      </c>
      <c r="C113" t="s">
        <v>33</v>
      </c>
      <c r="D113" t="s">
        <v>79</v>
      </c>
      <c r="E113" s="1">
        <v>0.75</v>
      </c>
      <c r="F113" t="str">
        <f t="shared" si="1"/>
        <v/>
      </c>
      <c r="N113" s="1"/>
    </row>
    <row r="114" spans="1:14" x14ac:dyDescent="0.35">
      <c r="A114" t="s">
        <v>111</v>
      </c>
      <c r="B114" t="s">
        <v>68</v>
      </c>
      <c r="C114" t="s">
        <v>33</v>
      </c>
      <c r="D114" t="s">
        <v>70</v>
      </c>
      <c r="E114" s="1">
        <v>0.55208333333333337</v>
      </c>
      <c r="F114" t="str">
        <f t="shared" si="1"/>
        <v/>
      </c>
      <c r="N114" s="1"/>
    </row>
    <row r="115" spans="1:14" x14ac:dyDescent="0.35">
      <c r="A115" t="s">
        <v>111</v>
      </c>
      <c r="B115" t="s">
        <v>73</v>
      </c>
      <c r="C115" t="s">
        <v>33</v>
      </c>
      <c r="D115" t="s">
        <v>74</v>
      </c>
      <c r="E115" s="1">
        <v>0.55208333333333337</v>
      </c>
      <c r="F115" t="str">
        <f t="shared" si="1"/>
        <v/>
      </c>
      <c r="N115" s="1"/>
    </row>
    <row r="116" spans="1:14" x14ac:dyDescent="0.35">
      <c r="A116" t="s">
        <v>111</v>
      </c>
      <c r="B116" t="s">
        <v>76</v>
      </c>
      <c r="C116" t="s">
        <v>33</v>
      </c>
      <c r="D116" t="s">
        <v>78</v>
      </c>
      <c r="E116" s="1">
        <v>0.625</v>
      </c>
      <c r="F116" t="str">
        <f t="shared" si="1"/>
        <v/>
      </c>
      <c r="N116" s="1"/>
    </row>
    <row r="117" spans="1:14" x14ac:dyDescent="0.35">
      <c r="A117" t="s">
        <v>111</v>
      </c>
      <c r="B117" t="s">
        <v>77</v>
      </c>
      <c r="C117" t="s">
        <v>33</v>
      </c>
      <c r="D117" t="s">
        <v>71</v>
      </c>
      <c r="E117" s="1">
        <v>0.70833333333333337</v>
      </c>
      <c r="F117" t="str">
        <f t="shared" si="1"/>
        <v/>
      </c>
      <c r="N117" s="1"/>
    </row>
    <row r="118" spans="1:14" x14ac:dyDescent="0.35">
      <c r="A118" t="s">
        <v>111</v>
      </c>
      <c r="B118" t="s">
        <v>81</v>
      </c>
      <c r="C118" t="s">
        <v>33</v>
      </c>
      <c r="D118" t="s">
        <v>72</v>
      </c>
      <c r="E118" s="1">
        <v>0.70833333333333337</v>
      </c>
      <c r="F118" t="str">
        <f t="shared" si="1"/>
        <v>X</v>
      </c>
      <c r="N118" s="1"/>
    </row>
    <row r="119" spans="1:14" x14ac:dyDescent="0.35">
      <c r="A119" t="s">
        <v>111</v>
      </c>
      <c r="B119" t="s">
        <v>82</v>
      </c>
      <c r="C119" t="s">
        <v>33</v>
      </c>
      <c r="D119" t="s">
        <v>75</v>
      </c>
      <c r="E119" s="1">
        <v>0.70833333333333337</v>
      </c>
      <c r="F119" t="str">
        <f t="shared" si="1"/>
        <v/>
      </c>
      <c r="N119" s="1"/>
    </row>
    <row r="120" spans="1:14" x14ac:dyDescent="0.35">
      <c r="A120" t="s">
        <v>111</v>
      </c>
      <c r="B120" t="s">
        <v>79</v>
      </c>
      <c r="C120" t="s">
        <v>33</v>
      </c>
      <c r="D120" t="s">
        <v>69</v>
      </c>
      <c r="E120" s="1">
        <v>0.75</v>
      </c>
      <c r="F120" t="str">
        <f t="shared" si="1"/>
        <v/>
      </c>
      <c r="N120" s="1"/>
    </row>
    <row r="121" spans="1:14" x14ac:dyDescent="0.35">
      <c r="A121" t="s">
        <v>112</v>
      </c>
      <c r="B121" t="s">
        <v>72</v>
      </c>
      <c r="C121" t="s">
        <v>33</v>
      </c>
      <c r="D121" t="s">
        <v>76</v>
      </c>
      <c r="E121" s="1">
        <v>0.625</v>
      </c>
      <c r="F121" t="str">
        <f t="shared" si="1"/>
        <v>X</v>
      </c>
      <c r="N121" s="1"/>
    </row>
    <row r="122" spans="1:14" x14ac:dyDescent="0.35">
      <c r="A122" t="s">
        <v>112</v>
      </c>
      <c r="B122" t="s">
        <v>74</v>
      </c>
      <c r="C122" t="s">
        <v>33</v>
      </c>
      <c r="D122" t="s">
        <v>68</v>
      </c>
      <c r="E122" s="1">
        <v>0.625</v>
      </c>
      <c r="F122" t="str">
        <f t="shared" si="1"/>
        <v/>
      </c>
      <c r="N122" s="1"/>
    </row>
    <row r="123" spans="1:14" x14ac:dyDescent="0.35">
      <c r="A123" t="s">
        <v>112</v>
      </c>
      <c r="B123" t="s">
        <v>75</v>
      </c>
      <c r="C123" t="s">
        <v>33</v>
      </c>
      <c r="D123" t="s">
        <v>79</v>
      </c>
      <c r="E123" s="1">
        <v>0.79166666666666663</v>
      </c>
      <c r="F123" t="str">
        <f t="shared" si="1"/>
        <v/>
      </c>
      <c r="N123" s="1"/>
    </row>
    <row r="124" spans="1:14" x14ac:dyDescent="0.35">
      <c r="A124" t="s">
        <v>113</v>
      </c>
      <c r="B124" t="s">
        <v>69</v>
      </c>
      <c r="C124" t="s">
        <v>33</v>
      </c>
      <c r="D124" t="s">
        <v>81</v>
      </c>
      <c r="E124" s="1">
        <v>0.55208333333333337</v>
      </c>
      <c r="F124" t="str">
        <f t="shared" si="1"/>
        <v/>
      </c>
      <c r="N124" s="1"/>
    </row>
    <row r="125" spans="1:14" x14ac:dyDescent="0.35">
      <c r="A125" t="s">
        <v>113</v>
      </c>
      <c r="B125" t="s">
        <v>73</v>
      </c>
      <c r="C125" t="s">
        <v>33</v>
      </c>
      <c r="D125" t="s">
        <v>77</v>
      </c>
      <c r="E125" s="1">
        <v>0.625</v>
      </c>
      <c r="F125" t="str">
        <f t="shared" si="1"/>
        <v/>
      </c>
      <c r="N125" s="1"/>
    </row>
    <row r="126" spans="1:14" x14ac:dyDescent="0.35">
      <c r="A126" t="s">
        <v>113</v>
      </c>
      <c r="B126" t="s">
        <v>78</v>
      </c>
      <c r="C126" t="s">
        <v>33</v>
      </c>
      <c r="D126" t="s">
        <v>71</v>
      </c>
      <c r="E126" s="1">
        <v>0.625</v>
      </c>
      <c r="F126" t="str">
        <f t="shared" si="1"/>
        <v/>
      </c>
      <c r="N126" s="1"/>
    </row>
    <row r="127" spans="1:14" x14ac:dyDescent="0.35">
      <c r="A127" t="s">
        <v>113</v>
      </c>
      <c r="B127" t="s">
        <v>70</v>
      </c>
      <c r="C127" t="s">
        <v>33</v>
      </c>
      <c r="D127" t="s">
        <v>82</v>
      </c>
      <c r="E127" s="1">
        <v>0.70833333333333337</v>
      </c>
      <c r="F127" t="str">
        <f t="shared" si="1"/>
        <v/>
      </c>
      <c r="N127" s="1"/>
    </row>
    <row r="128" spans="1:14" x14ac:dyDescent="0.35">
      <c r="A128" t="s">
        <v>114</v>
      </c>
      <c r="B128" t="s">
        <v>81</v>
      </c>
      <c r="C128" t="s">
        <v>33</v>
      </c>
      <c r="D128" t="s">
        <v>75</v>
      </c>
      <c r="E128" s="1">
        <v>0.625</v>
      </c>
      <c r="F128" t="str">
        <f t="shared" si="1"/>
        <v/>
      </c>
      <c r="N128" s="1"/>
    </row>
    <row r="129" spans="1:14" x14ac:dyDescent="0.35">
      <c r="A129" t="s">
        <v>114</v>
      </c>
      <c r="B129" t="s">
        <v>79</v>
      </c>
      <c r="C129" t="s">
        <v>33</v>
      </c>
      <c r="D129" t="s">
        <v>78</v>
      </c>
      <c r="E129" s="1">
        <v>0.625</v>
      </c>
      <c r="F129" t="str">
        <f t="shared" si="1"/>
        <v/>
      </c>
      <c r="N129" s="1"/>
    </row>
    <row r="130" spans="1:14" x14ac:dyDescent="0.35">
      <c r="A130" t="s">
        <v>114</v>
      </c>
      <c r="B130" t="s">
        <v>76</v>
      </c>
      <c r="C130" t="s">
        <v>33</v>
      </c>
      <c r="D130" t="s">
        <v>74</v>
      </c>
      <c r="E130" s="1">
        <v>0.66666666666666663</v>
      </c>
      <c r="F130" t="str">
        <f t="shared" si="1"/>
        <v/>
      </c>
      <c r="N130" s="1"/>
    </row>
    <row r="131" spans="1:14" x14ac:dyDescent="0.35">
      <c r="A131" t="s">
        <v>114</v>
      </c>
      <c r="B131" t="s">
        <v>82</v>
      </c>
      <c r="C131" t="s">
        <v>33</v>
      </c>
      <c r="D131" t="s">
        <v>72</v>
      </c>
      <c r="E131" s="1">
        <v>0.66666666666666663</v>
      </c>
      <c r="F131" t="str">
        <f t="shared" ref="F131:F183" si="2">IF(OR(B131="Gripen BK Trollhättan",D131="Gripen BK Trollhättan"),"X","")</f>
        <v>X</v>
      </c>
      <c r="N131" s="1"/>
    </row>
    <row r="132" spans="1:14" x14ac:dyDescent="0.35">
      <c r="A132" t="s">
        <v>114</v>
      </c>
      <c r="B132" t="s">
        <v>68</v>
      </c>
      <c r="C132" t="s">
        <v>33</v>
      </c>
      <c r="D132" t="s">
        <v>73</v>
      </c>
      <c r="E132" s="1">
        <v>0.70833333333333337</v>
      </c>
      <c r="F132" t="str">
        <f t="shared" si="2"/>
        <v/>
      </c>
      <c r="N132" s="1"/>
    </row>
    <row r="133" spans="1:14" x14ac:dyDescent="0.35">
      <c r="A133" t="s">
        <v>114</v>
      </c>
      <c r="B133" t="s">
        <v>77</v>
      </c>
      <c r="C133" t="s">
        <v>33</v>
      </c>
      <c r="D133" t="s">
        <v>69</v>
      </c>
      <c r="E133" s="1">
        <v>0.70833333333333337</v>
      </c>
      <c r="F133" t="str">
        <f t="shared" si="2"/>
        <v/>
      </c>
      <c r="N133" s="1"/>
    </row>
    <row r="134" spans="1:14" x14ac:dyDescent="0.35">
      <c r="A134" t="s">
        <v>115</v>
      </c>
      <c r="B134" t="s">
        <v>71</v>
      </c>
      <c r="C134" t="s">
        <v>33</v>
      </c>
      <c r="D134" t="s">
        <v>70</v>
      </c>
      <c r="E134" s="1">
        <v>0.66666666666666663</v>
      </c>
      <c r="F134" t="str">
        <f t="shared" si="2"/>
        <v/>
      </c>
      <c r="N134" s="1"/>
    </row>
    <row r="135" spans="1:14" x14ac:dyDescent="0.35">
      <c r="A135" t="s">
        <v>116</v>
      </c>
      <c r="B135" t="s">
        <v>74</v>
      </c>
      <c r="C135" t="s">
        <v>33</v>
      </c>
      <c r="D135" t="s">
        <v>79</v>
      </c>
      <c r="E135" s="1">
        <v>0.79166666666666663</v>
      </c>
      <c r="F135" t="str">
        <f t="shared" si="2"/>
        <v/>
      </c>
      <c r="N135" s="1"/>
    </row>
    <row r="136" spans="1:14" x14ac:dyDescent="0.35">
      <c r="A136" t="s">
        <v>117</v>
      </c>
      <c r="B136" t="s">
        <v>69</v>
      </c>
      <c r="C136" t="s">
        <v>33</v>
      </c>
      <c r="D136" t="s">
        <v>68</v>
      </c>
      <c r="E136" s="1">
        <v>0.79166666666666663</v>
      </c>
      <c r="F136" t="str">
        <f t="shared" si="2"/>
        <v/>
      </c>
      <c r="N136" s="1"/>
    </row>
    <row r="137" spans="1:14" x14ac:dyDescent="0.35">
      <c r="A137" t="s">
        <v>117</v>
      </c>
      <c r="B137" t="s">
        <v>72</v>
      </c>
      <c r="C137" t="s">
        <v>33</v>
      </c>
      <c r="D137" t="s">
        <v>70</v>
      </c>
      <c r="E137" s="1">
        <v>0.79166666666666663</v>
      </c>
      <c r="F137" t="str">
        <f t="shared" si="2"/>
        <v>X</v>
      </c>
      <c r="N137" s="1"/>
    </row>
    <row r="138" spans="1:14" x14ac:dyDescent="0.35">
      <c r="A138" t="s">
        <v>117</v>
      </c>
      <c r="B138" t="s">
        <v>73</v>
      </c>
      <c r="C138" t="s">
        <v>33</v>
      </c>
      <c r="D138" t="s">
        <v>81</v>
      </c>
      <c r="E138" s="1">
        <v>0.79166666666666663</v>
      </c>
      <c r="F138" t="str">
        <f t="shared" si="2"/>
        <v/>
      </c>
      <c r="N138" s="1"/>
    </row>
    <row r="139" spans="1:14" x14ac:dyDescent="0.35">
      <c r="A139" t="s">
        <v>117</v>
      </c>
      <c r="B139" t="s">
        <v>71</v>
      </c>
      <c r="C139" t="s">
        <v>33</v>
      </c>
      <c r="D139" t="s">
        <v>82</v>
      </c>
      <c r="E139" s="1">
        <v>0.79166666666666663</v>
      </c>
      <c r="F139" t="str">
        <f t="shared" si="2"/>
        <v/>
      </c>
      <c r="N139" s="1"/>
    </row>
    <row r="140" spans="1:14" x14ac:dyDescent="0.35">
      <c r="A140" t="s">
        <v>117</v>
      </c>
      <c r="B140" t="s">
        <v>75</v>
      </c>
      <c r="C140" t="s">
        <v>33</v>
      </c>
      <c r="D140" t="s">
        <v>76</v>
      </c>
      <c r="E140" s="1">
        <v>0.79166666666666663</v>
      </c>
      <c r="F140" t="str">
        <f t="shared" si="2"/>
        <v/>
      </c>
      <c r="N140" s="1"/>
    </row>
    <row r="141" spans="1:14" x14ac:dyDescent="0.35">
      <c r="A141" t="s">
        <v>117</v>
      </c>
      <c r="B141" t="s">
        <v>78</v>
      </c>
      <c r="C141" t="s">
        <v>33</v>
      </c>
      <c r="D141" t="s">
        <v>77</v>
      </c>
      <c r="E141" s="1">
        <v>0.79166666666666663</v>
      </c>
      <c r="F141" t="str">
        <f t="shared" si="2"/>
        <v/>
      </c>
      <c r="N141" s="1"/>
    </row>
    <row r="142" spans="1:14" x14ac:dyDescent="0.35">
      <c r="A142" t="s">
        <v>118</v>
      </c>
      <c r="B142" t="s">
        <v>72</v>
      </c>
      <c r="C142" t="s">
        <v>33</v>
      </c>
      <c r="D142" t="s">
        <v>75</v>
      </c>
      <c r="E142" s="1">
        <v>0.79166666666666663</v>
      </c>
      <c r="F142" t="str">
        <f t="shared" si="2"/>
        <v>X</v>
      </c>
      <c r="N142" s="1"/>
    </row>
    <row r="143" spans="1:14" x14ac:dyDescent="0.35">
      <c r="A143" t="s">
        <v>118</v>
      </c>
      <c r="B143" t="s">
        <v>82</v>
      </c>
      <c r="C143" t="s">
        <v>33</v>
      </c>
      <c r="D143" t="s">
        <v>74</v>
      </c>
      <c r="E143" s="1">
        <v>0.79166666666666663</v>
      </c>
      <c r="F143" t="str">
        <f t="shared" si="2"/>
        <v/>
      </c>
      <c r="N143" s="1"/>
    </row>
    <row r="144" spans="1:14" x14ac:dyDescent="0.35">
      <c r="A144" t="s">
        <v>119</v>
      </c>
      <c r="B144" t="s">
        <v>70</v>
      </c>
      <c r="C144" t="s">
        <v>33</v>
      </c>
      <c r="D144" t="s">
        <v>78</v>
      </c>
      <c r="E144" s="1">
        <v>0.58333333333333337</v>
      </c>
      <c r="F144" t="str">
        <f t="shared" si="2"/>
        <v/>
      </c>
      <c r="N144" s="1"/>
    </row>
    <row r="145" spans="1:14" x14ac:dyDescent="0.35">
      <c r="A145" t="s">
        <v>119</v>
      </c>
      <c r="B145" t="s">
        <v>73</v>
      </c>
      <c r="C145" t="s">
        <v>33</v>
      </c>
      <c r="D145" t="s">
        <v>69</v>
      </c>
      <c r="E145" s="1">
        <v>0.625</v>
      </c>
      <c r="F145" t="str">
        <f t="shared" si="2"/>
        <v/>
      </c>
      <c r="N145" s="1"/>
    </row>
    <row r="146" spans="1:14" x14ac:dyDescent="0.35">
      <c r="A146" t="s">
        <v>119</v>
      </c>
      <c r="B146" t="s">
        <v>81</v>
      </c>
      <c r="C146" t="s">
        <v>33</v>
      </c>
      <c r="D146" t="s">
        <v>71</v>
      </c>
      <c r="E146" s="1">
        <v>0.66666666666666663</v>
      </c>
      <c r="F146" t="str">
        <f t="shared" si="2"/>
        <v/>
      </c>
      <c r="N146" s="1"/>
    </row>
    <row r="147" spans="1:14" x14ac:dyDescent="0.35">
      <c r="A147" t="s">
        <v>119</v>
      </c>
      <c r="B147" t="s">
        <v>77</v>
      </c>
      <c r="C147" t="s">
        <v>33</v>
      </c>
      <c r="D147" t="s">
        <v>79</v>
      </c>
      <c r="E147" s="1">
        <v>0.70833333333333337</v>
      </c>
      <c r="F147" t="str">
        <f t="shared" si="2"/>
        <v/>
      </c>
      <c r="N147" s="1"/>
    </row>
    <row r="148" spans="1:14" x14ac:dyDescent="0.35">
      <c r="A148" t="s">
        <v>119</v>
      </c>
      <c r="B148" t="s">
        <v>76</v>
      </c>
      <c r="C148" t="s">
        <v>33</v>
      </c>
      <c r="D148" t="s">
        <v>68</v>
      </c>
      <c r="E148" s="1">
        <v>0.70833333333333337</v>
      </c>
      <c r="F148" t="str">
        <f t="shared" si="2"/>
        <v/>
      </c>
      <c r="N148" s="1"/>
    </row>
    <row r="149" spans="1:14" x14ac:dyDescent="0.35">
      <c r="A149" t="s">
        <v>120</v>
      </c>
      <c r="B149" t="s">
        <v>68</v>
      </c>
      <c r="C149" t="s">
        <v>33</v>
      </c>
      <c r="D149" t="s">
        <v>81</v>
      </c>
      <c r="E149" s="1">
        <v>0.79166666666666663</v>
      </c>
      <c r="F149" t="str">
        <f t="shared" si="2"/>
        <v/>
      </c>
      <c r="N149" s="1"/>
    </row>
    <row r="150" spans="1:14" x14ac:dyDescent="0.35">
      <c r="A150" t="s">
        <v>120</v>
      </c>
      <c r="B150" t="s">
        <v>79</v>
      </c>
      <c r="C150" t="s">
        <v>33</v>
      </c>
      <c r="D150" t="s">
        <v>70</v>
      </c>
      <c r="E150" s="1">
        <v>0.79166666666666663</v>
      </c>
      <c r="F150" t="str">
        <f t="shared" si="2"/>
        <v/>
      </c>
      <c r="N150" s="1"/>
    </row>
    <row r="151" spans="1:14" x14ac:dyDescent="0.35">
      <c r="A151" t="s">
        <v>120</v>
      </c>
      <c r="B151" t="s">
        <v>71</v>
      </c>
      <c r="C151" t="s">
        <v>33</v>
      </c>
      <c r="D151" t="s">
        <v>72</v>
      </c>
      <c r="E151" s="1">
        <v>0.79166666666666663</v>
      </c>
      <c r="F151" t="str">
        <f t="shared" si="2"/>
        <v>X</v>
      </c>
      <c r="N151" s="1"/>
    </row>
    <row r="152" spans="1:14" x14ac:dyDescent="0.35">
      <c r="A152" t="s">
        <v>120</v>
      </c>
      <c r="B152" t="s">
        <v>75</v>
      </c>
      <c r="C152" t="s">
        <v>33</v>
      </c>
      <c r="D152" t="s">
        <v>73</v>
      </c>
      <c r="E152" s="1">
        <v>0.79166666666666663</v>
      </c>
      <c r="F152" t="str">
        <f t="shared" si="2"/>
        <v/>
      </c>
      <c r="N152" s="1"/>
    </row>
    <row r="153" spans="1:14" x14ac:dyDescent="0.35">
      <c r="A153" t="s">
        <v>120</v>
      </c>
      <c r="B153" t="s">
        <v>78</v>
      </c>
      <c r="C153" t="s">
        <v>33</v>
      </c>
      <c r="D153" t="s">
        <v>82</v>
      </c>
      <c r="E153" s="1">
        <v>0.79166666666666663</v>
      </c>
      <c r="F153" t="str">
        <f t="shared" si="2"/>
        <v/>
      </c>
      <c r="N153" s="1"/>
    </row>
    <row r="154" spans="1:14" x14ac:dyDescent="0.35">
      <c r="A154" t="s">
        <v>121</v>
      </c>
      <c r="B154" t="s">
        <v>69</v>
      </c>
      <c r="C154" t="s">
        <v>33</v>
      </c>
      <c r="D154" t="s">
        <v>76</v>
      </c>
      <c r="E154" s="1">
        <v>0.625</v>
      </c>
      <c r="F154" t="str">
        <f t="shared" si="2"/>
        <v/>
      </c>
      <c r="N154" s="1"/>
    </row>
    <row r="155" spans="1:14" x14ac:dyDescent="0.35">
      <c r="A155" t="s">
        <v>121</v>
      </c>
      <c r="B155" t="s">
        <v>74</v>
      </c>
      <c r="C155" t="s">
        <v>33</v>
      </c>
      <c r="D155" t="s">
        <v>77</v>
      </c>
      <c r="E155" s="1">
        <v>0.66666666666666663</v>
      </c>
      <c r="F155" t="str">
        <f t="shared" si="2"/>
        <v/>
      </c>
      <c r="N155" s="1"/>
    </row>
    <row r="156" spans="1:14" x14ac:dyDescent="0.35">
      <c r="A156" t="s">
        <v>122</v>
      </c>
      <c r="B156" t="s">
        <v>71</v>
      </c>
      <c r="C156" t="s">
        <v>33</v>
      </c>
      <c r="D156" t="s">
        <v>68</v>
      </c>
      <c r="E156" s="1">
        <v>0.79166666666666663</v>
      </c>
      <c r="F156" t="str">
        <f t="shared" si="2"/>
        <v/>
      </c>
      <c r="N156" s="1"/>
    </row>
    <row r="157" spans="1:14" x14ac:dyDescent="0.35">
      <c r="A157" t="s">
        <v>123</v>
      </c>
      <c r="B157" t="s">
        <v>70</v>
      </c>
      <c r="C157" t="s">
        <v>33</v>
      </c>
      <c r="D157" t="s">
        <v>76</v>
      </c>
      <c r="E157" s="1">
        <v>0.79166666666666663</v>
      </c>
      <c r="F157" t="str">
        <f t="shared" si="2"/>
        <v/>
      </c>
      <c r="N157" s="1"/>
    </row>
    <row r="158" spans="1:14" x14ac:dyDescent="0.35">
      <c r="A158" t="s">
        <v>123</v>
      </c>
      <c r="B158" t="s">
        <v>72</v>
      </c>
      <c r="C158" t="s">
        <v>33</v>
      </c>
      <c r="D158" t="s">
        <v>69</v>
      </c>
      <c r="E158" s="1">
        <v>0.79166666666666663</v>
      </c>
      <c r="F158" t="str">
        <f t="shared" si="2"/>
        <v>X</v>
      </c>
      <c r="N158" s="1"/>
    </row>
    <row r="159" spans="1:14" x14ac:dyDescent="0.35">
      <c r="A159" t="s">
        <v>123</v>
      </c>
      <c r="B159" t="s">
        <v>79</v>
      </c>
      <c r="C159" t="s">
        <v>33</v>
      </c>
      <c r="D159" t="s">
        <v>81</v>
      </c>
      <c r="E159" s="1">
        <v>0.79166666666666663</v>
      </c>
      <c r="F159" t="str">
        <f t="shared" si="2"/>
        <v/>
      </c>
      <c r="N159" s="1"/>
    </row>
    <row r="160" spans="1:14" x14ac:dyDescent="0.35">
      <c r="A160" t="s">
        <v>123</v>
      </c>
      <c r="B160" t="s">
        <v>82</v>
      </c>
      <c r="C160" t="s">
        <v>33</v>
      </c>
      <c r="D160" t="s">
        <v>77</v>
      </c>
      <c r="E160" s="1">
        <v>0.79166666666666663</v>
      </c>
      <c r="F160" t="str">
        <f t="shared" si="2"/>
        <v/>
      </c>
      <c r="N160" s="1"/>
    </row>
    <row r="161" spans="1:14" x14ac:dyDescent="0.35">
      <c r="A161" t="s">
        <v>123</v>
      </c>
      <c r="B161" t="s">
        <v>78</v>
      </c>
      <c r="C161" t="s">
        <v>33</v>
      </c>
      <c r="D161" t="s">
        <v>73</v>
      </c>
      <c r="E161" s="1">
        <v>0.79166666666666663</v>
      </c>
      <c r="F161" t="str">
        <f t="shared" si="2"/>
        <v/>
      </c>
      <c r="N161" s="1"/>
    </row>
    <row r="162" spans="1:14" x14ac:dyDescent="0.35">
      <c r="A162" t="s">
        <v>124</v>
      </c>
      <c r="B162" t="s">
        <v>75</v>
      </c>
      <c r="C162" t="s">
        <v>33</v>
      </c>
      <c r="D162" t="s">
        <v>74</v>
      </c>
      <c r="E162" s="1">
        <v>0.79166666666666663</v>
      </c>
      <c r="F162" t="str">
        <f t="shared" si="2"/>
        <v/>
      </c>
      <c r="N162" s="1"/>
    </row>
    <row r="163" spans="1:14" x14ac:dyDescent="0.35">
      <c r="A163" t="s">
        <v>125</v>
      </c>
      <c r="B163" t="s">
        <v>77</v>
      </c>
      <c r="C163" t="s">
        <v>33</v>
      </c>
      <c r="D163" t="s">
        <v>70</v>
      </c>
      <c r="E163" s="1">
        <v>0.79166666666666663</v>
      </c>
      <c r="F163" t="str">
        <f t="shared" si="2"/>
        <v/>
      </c>
      <c r="N163" s="1"/>
    </row>
    <row r="164" spans="1:14" x14ac:dyDescent="0.35">
      <c r="A164" t="s">
        <v>125</v>
      </c>
      <c r="B164" t="s">
        <v>69</v>
      </c>
      <c r="C164" t="s">
        <v>33</v>
      </c>
      <c r="D164" t="s">
        <v>75</v>
      </c>
      <c r="E164" s="1">
        <v>0.79166666666666663</v>
      </c>
      <c r="F164" t="str">
        <f t="shared" si="2"/>
        <v/>
      </c>
      <c r="N164" s="1"/>
    </row>
    <row r="165" spans="1:14" x14ac:dyDescent="0.35">
      <c r="A165" t="s">
        <v>125</v>
      </c>
      <c r="B165" t="s">
        <v>74</v>
      </c>
      <c r="C165" t="s">
        <v>33</v>
      </c>
      <c r="D165" t="s">
        <v>72</v>
      </c>
      <c r="E165" s="1">
        <v>0.79166666666666663</v>
      </c>
      <c r="F165" t="str">
        <f t="shared" si="2"/>
        <v>X</v>
      </c>
      <c r="N165" s="1"/>
    </row>
    <row r="166" spans="1:14" x14ac:dyDescent="0.35">
      <c r="A166" t="s">
        <v>125</v>
      </c>
      <c r="B166" t="s">
        <v>81</v>
      </c>
      <c r="C166" t="s">
        <v>33</v>
      </c>
      <c r="D166" t="s">
        <v>78</v>
      </c>
      <c r="E166" s="1">
        <v>0.79166666666666663</v>
      </c>
      <c r="F166" t="str">
        <f t="shared" si="2"/>
        <v/>
      </c>
      <c r="N166" s="1"/>
    </row>
    <row r="167" spans="1:14" x14ac:dyDescent="0.35">
      <c r="A167" t="s">
        <v>125</v>
      </c>
      <c r="B167" t="s">
        <v>73</v>
      </c>
      <c r="C167" t="s">
        <v>33</v>
      </c>
      <c r="D167" t="s">
        <v>82</v>
      </c>
      <c r="E167" s="1">
        <v>0.79166666666666663</v>
      </c>
      <c r="F167" t="str">
        <f t="shared" si="2"/>
        <v/>
      </c>
      <c r="N167" s="1"/>
    </row>
    <row r="168" spans="1:14" x14ac:dyDescent="0.35">
      <c r="A168" t="s">
        <v>125</v>
      </c>
      <c r="B168" t="s">
        <v>76</v>
      </c>
      <c r="C168" t="s">
        <v>33</v>
      </c>
      <c r="D168" t="s">
        <v>71</v>
      </c>
      <c r="E168" s="1">
        <v>0.79166666666666663</v>
      </c>
      <c r="F168" t="str">
        <f t="shared" si="2"/>
        <v/>
      </c>
      <c r="N168" s="1"/>
    </row>
    <row r="169" spans="1:14" x14ac:dyDescent="0.35">
      <c r="A169" t="s">
        <v>125</v>
      </c>
      <c r="B169" t="s">
        <v>68</v>
      </c>
      <c r="C169" t="s">
        <v>33</v>
      </c>
      <c r="D169" t="s">
        <v>79</v>
      </c>
      <c r="E169" s="1">
        <v>0.83333333333333337</v>
      </c>
      <c r="F169" t="str">
        <f t="shared" si="2"/>
        <v/>
      </c>
      <c r="N169" s="1"/>
    </row>
    <row r="170" spans="1:14" x14ac:dyDescent="0.35">
      <c r="A170" t="s">
        <v>126</v>
      </c>
      <c r="B170" t="s">
        <v>70</v>
      </c>
      <c r="C170" t="s">
        <v>33</v>
      </c>
      <c r="D170" t="s">
        <v>73</v>
      </c>
      <c r="E170" s="1">
        <v>0.79166666666666663</v>
      </c>
      <c r="F170" t="str">
        <f t="shared" si="2"/>
        <v/>
      </c>
      <c r="N170" s="1"/>
    </row>
    <row r="171" spans="1:14" x14ac:dyDescent="0.35">
      <c r="A171" t="s">
        <v>126</v>
      </c>
      <c r="B171" t="s">
        <v>72</v>
      </c>
      <c r="C171" t="s">
        <v>33</v>
      </c>
      <c r="D171" t="s">
        <v>68</v>
      </c>
      <c r="E171" s="1">
        <v>0.79166666666666663</v>
      </c>
      <c r="F171" t="str">
        <f t="shared" si="2"/>
        <v>X</v>
      </c>
      <c r="N171" s="1"/>
    </row>
    <row r="172" spans="1:14" x14ac:dyDescent="0.35">
      <c r="A172" t="s">
        <v>126</v>
      </c>
      <c r="B172" t="s">
        <v>79</v>
      </c>
      <c r="C172" t="s">
        <v>33</v>
      </c>
      <c r="D172" t="s">
        <v>76</v>
      </c>
      <c r="E172" s="1">
        <v>0.79166666666666663</v>
      </c>
      <c r="F172" t="str">
        <f t="shared" si="2"/>
        <v/>
      </c>
      <c r="N172" s="1"/>
    </row>
    <row r="173" spans="1:14" x14ac:dyDescent="0.35">
      <c r="A173" t="s">
        <v>126</v>
      </c>
      <c r="B173" t="s">
        <v>71</v>
      </c>
      <c r="C173" t="s">
        <v>33</v>
      </c>
      <c r="D173" t="s">
        <v>74</v>
      </c>
      <c r="E173" s="1">
        <v>0.79166666666666663</v>
      </c>
      <c r="F173" t="str">
        <f t="shared" si="2"/>
        <v/>
      </c>
      <c r="N173" s="1"/>
    </row>
    <row r="174" spans="1:14" x14ac:dyDescent="0.35">
      <c r="A174" t="s">
        <v>126</v>
      </c>
      <c r="B174" t="s">
        <v>75</v>
      </c>
      <c r="C174" t="s">
        <v>33</v>
      </c>
      <c r="D174" t="s">
        <v>77</v>
      </c>
      <c r="E174" s="1">
        <v>0.79166666666666663</v>
      </c>
      <c r="F174" t="str">
        <f t="shared" si="2"/>
        <v/>
      </c>
      <c r="N174" s="1"/>
    </row>
    <row r="175" spans="1:14" x14ac:dyDescent="0.35">
      <c r="A175" t="s">
        <v>126</v>
      </c>
      <c r="B175" t="s">
        <v>82</v>
      </c>
      <c r="C175" t="s">
        <v>33</v>
      </c>
      <c r="D175" t="s">
        <v>81</v>
      </c>
      <c r="E175" s="1">
        <v>0.79166666666666663</v>
      </c>
      <c r="F175" t="str">
        <f t="shared" si="2"/>
        <v/>
      </c>
      <c r="N175" s="1"/>
    </row>
    <row r="176" spans="1:14" x14ac:dyDescent="0.35">
      <c r="A176" t="s">
        <v>126</v>
      </c>
      <c r="B176" t="s">
        <v>78</v>
      </c>
      <c r="C176" t="s">
        <v>33</v>
      </c>
      <c r="D176" t="s">
        <v>69</v>
      </c>
      <c r="E176" s="1">
        <v>0.79166666666666663</v>
      </c>
      <c r="F176" t="str">
        <f t="shared" si="2"/>
        <v/>
      </c>
      <c r="N176" s="1"/>
    </row>
    <row r="177" spans="1:14" x14ac:dyDescent="0.35">
      <c r="A177" t="s">
        <v>127</v>
      </c>
      <c r="B177" t="s">
        <v>68</v>
      </c>
      <c r="C177" t="s">
        <v>33</v>
      </c>
      <c r="D177" t="s">
        <v>75</v>
      </c>
      <c r="E177" s="1">
        <v>0.79166666666666663</v>
      </c>
      <c r="F177" t="str">
        <f t="shared" si="2"/>
        <v/>
      </c>
      <c r="N177" s="1"/>
    </row>
    <row r="178" spans="1:14" x14ac:dyDescent="0.35">
      <c r="A178" t="s">
        <v>127</v>
      </c>
      <c r="B178" t="s">
        <v>77</v>
      </c>
      <c r="C178" t="s">
        <v>33</v>
      </c>
      <c r="D178" t="s">
        <v>72</v>
      </c>
      <c r="E178" s="1">
        <v>0.79166666666666663</v>
      </c>
      <c r="F178" t="str">
        <f t="shared" si="2"/>
        <v>X</v>
      </c>
      <c r="N178" s="1"/>
    </row>
    <row r="179" spans="1:14" x14ac:dyDescent="0.35">
      <c r="A179" t="s">
        <v>127</v>
      </c>
      <c r="B179" t="s">
        <v>69</v>
      </c>
      <c r="C179" t="s">
        <v>33</v>
      </c>
      <c r="D179" t="s">
        <v>71</v>
      </c>
      <c r="E179" s="1">
        <v>0.79166666666666663</v>
      </c>
      <c r="F179" t="str">
        <f t="shared" si="2"/>
        <v/>
      </c>
      <c r="N179" s="1"/>
    </row>
    <row r="180" spans="1:14" x14ac:dyDescent="0.35">
      <c r="A180" t="s">
        <v>127</v>
      </c>
      <c r="B180" t="s">
        <v>74</v>
      </c>
      <c r="C180" t="s">
        <v>33</v>
      </c>
      <c r="D180" t="s">
        <v>78</v>
      </c>
      <c r="E180" s="1">
        <v>0.79166666666666663</v>
      </c>
      <c r="F180" t="str">
        <f t="shared" si="2"/>
        <v/>
      </c>
      <c r="N180" s="1"/>
    </row>
    <row r="181" spans="1:14" x14ac:dyDescent="0.35">
      <c r="A181" t="s">
        <v>127</v>
      </c>
      <c r="B181" t="s">
        <v>81</v>
      </c>
      <c r="C181" t="s">
        <v>33</v>
      </c>
      <c r="D181" t="s">
        <v>70</v>
      </c>
      <c r="E181" s="1">
        <v>0.79166666666666663</v>
      </c>
      <c r="F181" t="str">
        <f t="shared" si="2"/>
        <v/>
      </c>
      <c r="N181" s="1"/>
    </row>
    <row r="182" spans="1:14" x14ac:dyDescent="0.35">
      <c r="A182" t="s">
        <v>127</v>
      </c>
      <c r="B182" t="s">
        <v>73</v>
      </c>
      <c r="C182" t="s">
        <v>33</v>
      </c>
      <c r="D182" t="s">
        <v>79</v>
      </c>
      <c r="E182" s="1">
        <v>0.79166666666666663</v>
      </c>
      <c r="F182" t="str">
        <f t="shared" si="2"/>
        <v/>
      </c>
      <c r="N182" s="1"/>
    </row>
    <row r="183" spans="1:14" x14ac:dyDescent="0.35">
      <c r="A183" t="s">
        <v>127</v>
      </c>
      <c r="B183" t="s">
        <v>76</v>
      </c>
      <c r="C183" t="s">
        <v>33</v>
      </c>
      <c r="D183" t="s">
        <v>82</v>
      </c>
      <c r="E183" s="1">
        <v>0.79166666666666663</v>
      </c>
      <c r="F183" t="str">
        <f t="shared" si="2"/>
        <v/>
      </c>
      <c r="N183" s="1"/>
    </row>
  </sheetData>
  <autoFilter ref="A1:G183" xr:uid="{3D3D298A-6D36-4EAF-BEAB-E51A3E6502C5}"/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D0F38-04BA-44B6-8651-FA48101C98BD}">
  <dimension ref="B1:V67"/>
  <sheetViews>
    <sheetView zoomScale="80" zoomScaleNormal="80" workbookViewId="0">
      <pane ySplit="4" topLeftCell="A5" activePane="bottomLeft" state="frozen"/>
      <selection pane="bottomLeft" activeCell="M6" sqref="M6"/>
    </sheetView>
  </sheetViews>
  <sheetFormatPr defaultRowHeight="14.5" x14ac:dyDescent="0.35"/>
  <cols>
    <col min="2" max="2" width="5.54296875" style="2" bestFit="1" customWidth="1"/>
    <col min="3" max="3" width="11.90625" style="2" bestFit="1" customWidth="1"/>
    <col min="4" max="4" width="8.54296875" style="2" bestFit="1" customWidth="1"/>
    <col min="5" max="5" width="12.453125" style="2" bestFit="1" customWidth="1"/>
    <col min="6" max="6" width="14.6328125" style="2" bestFit="1" customWidth="1"/>
    <col min="7" max="7" width="15.1796875" style="2" bestFit="1" customWidth="1"/>
    <col min="8" max="9" width="21.1796875" style="2" bestFit="1" customWidth="1"/>
    <col min="10" max="10" width="22.453125" style="2" bestFit="1" customWidth="1"/>
    <col min="11" max="11" width="16.7265625" style="2" bestFit="1" customWidth="1"/>
    <col min="12" max="12" width="15.81640625" style="2" bestFit="1" customWidth="1"/>
    <col min="13" max="13" width="32.26953125" style="2" bestFit="1" customWidth="1"/>
    <col min="14" max="14" width="13.26953125" style="2" bestFit="1" customWidth="1"/>
    <col min="15" max="15" width="13.1796875" style="2" bestFit="1" customWidth="1"/>
    <col min="16" max="16" width="17.36328125" bestFit="1" customWidth="1"/>
    <col min="17" max="17" width="8.36328125" bestFit="1" customWidth="1"/>
    <col min="18" max="18" width="8.36328125" customWidth="1"/>
    <col min="19" max="19" width="10.54296875" bestFit="1" customWidth="1"/>
    <col min="20" max="21" width="22.453125" bestFit="1" customWidth="1"/>
    <col min="22" max="22" width="5.6328125" bestFit="1" customWidth="1"/>
    <col min="23" max="23" width="6.36328125" bestFit="1" customWidth="1"/>
    <col min="24" max="26" width="6.453125" bestFit="1" customWidth="1"/>
    <col min="27" max="27" width="7" bestFit="1" customWidth="1"/>
    <col min="28" max="28" width="8.36328125" bestFit="1" customWidth="1"/>
    <col min="29" max="31" width="6.453125" bestFit="1" customWidth="1"/>
    <col min="32" max="32" width="8.453125" bestFit="1" customWidth="1"/>
    <col min="33" max="33" width="9.36328125" bestFit="1" customWidth="1"/>
    <col min="34" max="34" width="9.6328125" bestFit="1" customWidth="1"/>
    <col min="35" max="35" width="10.6328125" bestFit="1" customWidth="1"/>
  </cols>
  <sheetData>
    <row r="1" spans="2:22" x14ac:dyDescent="0.35">
      <c r="O1" s="2" t="s">
        <v>37</v>
      </c>
      <c r="P1" s="2" t="s">
        <v>38</v>
      </c>
    </row>
    <row r="2" spans="2:22" x14ac:dyDescent="0.35">
      <c r="B2"/>
      <c r="C2"/>
      <c r="D2" s="6"/>
      <c r="E2" s="6"/>
      <c r="F2" s="6"/>
      <c r="G2" s="6"/>
      <c r="H2" s="6"/>
      <c r="I2" s="6"/>
      <c r="J2" s="4"/>
      <c r="O2" s="13">
        <v>8.3333333333333329E-2</v>
      </c>
      <c r="P2" s="13">
        <v>0.10416666666666667</v>
      </c>
    </row>
    <row r="3" spans="2:22" ht="6.9" customHeight="1" x14ac:dyDescent="0.35">
      <c r="P3" s="2"/>
    </row>
    <row r="4" spans="2:22" s="6" customFormat="1" x14ac:dyDescent="0.35">
      <c r="B4" s="12" t="s">
        <v>50</v>
      </c>
      <c r="C4" s="12" t="s">
        <v>16</v>
      </c>
      <c r="D4" s="12" t="s">
        <v>18</v>
      </c>
      <c r="E4" s="12" t="s">
        <v>17</v>
      </c>
      <c r="F4" s="12" t="s">
        <v>19</v>
      </c>
      <c r="G4" s="12" t="s">
        <v>63</v>
      </c>
      <c r="H4" s="12" t="s">
        <v>20</v>
      </c>
      <c r="I4" s="12" t="s">
        <v>21</v>
      </c>
      <c r="J4" s="12" t="s">
        <v>10</v>
      </c>
      <c r="K4" s="12" t="s">
        <v>32</v>
      </c>
      <c r="L4" s="12" t="s">
        <v>45</v>
      </c>
      <c r="M4" s="12" t="s">
        <v>180</v>
      </c>
      <c r="N4" s="12" t="s">
        <v>34</v>
      </c>
      <c r="O4" s="12" t="s">
        <v>8</v>
      </c>
      <c r="P4" s="12" t="s">
        <v>9</v>
      </c>
      <c r="Q4" s="4"/>
      <c r="R4" s="4"/>
    </row>
    <row r="5" spans="2:22" x14ac:dyDescent="0.35">
      <c r="B5" s="3">
        <f>YEAR(E5)</f>
        <v>2024</v>
      </c>
      <c r="C5" s="3" t="str">
        <f t="shared" ref="C5:C30" si="0">B5&amp;" "&amp;WEEKNUM(E5,2)</f>
        <v>2024 43</v>
      </c>
      <c r="D5" s="3" t="str">
        <f t="shared" ref="D5:D58" si="1">TEXT(E5,"dddd")</f>
        <v>fredag</v>
      </c>
      <c r="E5" s="9">
        <v>45590</v>
      </c>
      <c r="F5" s="10">
        <v>0.79166666666666663</v>
      </c>
      <c r="G5" s="10" t="s">
        <v>64</v>
      </c>
      <c r="H5" s="11" t="s">
        <v>27</v>
      </c>
      <c r="I5" s="11" t="s">
        <v>73</v>
      </c>
      <c r="J5" s="11" t="s">
        <v>61</v>
      </c>
      <c r="K5" s="11">
        <v>8</v>
      </c>
      <c r="L5" s="11">
        <v>4</v>
      </c>
      <c r="M5" s="11">
        <v>3</v>
      </c>
      <c r="N5" s="10">
        <v>0.1875</v>
      </c>
      <c r="O5" s="5">
        <f>IF(J5="Kiosk/maskot/bollservice",F5-$O$2,F5)</f>
        <v>0.70833333333333326</v>
      </c>
      <c r="P5" s="5">
        <f>IF(J5="Kiosk/Maskot/Bollservice",F5+$P$2,F5+N5)</f>
        <v>0.89583333333333326</v>
      </c>
      <c r="Q5" s="2"/>
      <c r="R5" s="2"/>
      <c r="S5" s="43"/>
      <c r="V5" s="1"/>
    </row>
    <row r="6" spans="2:22" x14ac:dyDescent="0.35">
      <c r="B6" s="3">
        <f t="shared" ref="B6:B58" si="2">YEAR(E6)</f>
        <v>2024</v>
      </c>
      <c r="C6" s="3" t="str">
        <f t="shared" si="0"/>
        <v>2024 44</v>
      </c>
      <c r="D6" s="3" t="str">
        <f t="shared" si="1"/>
        <v>tisdag</v>
      </c>
      <c r="E6" s="9">
        <v>45594</v>
      </c>
      <c r="F6" s="10">
        <v>0.79166666666666663</v>
      </c>
      <c r="G6" s="10" t="s">
        <v>64</v>
      </c>
      <c r="H6" s="11" t="s">
        <v>7</v>
      </c>
      <c r="I6" s="11" t="s">
        <v>27</v>
      </c>
      <c r="J6" s="11"/>
      <c r="K6" s="11"/>
      <c r="L6" s="11">
        <v>4</v>
      </c>
      <c r="M6" s="11">
        <v>5</v>
      </c>
      <c r="N6" s="10">
        <v>0.1875</v>
      </c>
      <c r="O6" s="5">
        <f t="shared" ref="O6:O67" si="3">IF(J6="Kiosk/maskot/bollservice",F6-$O$2,F6)</f>
        <v>0.79166666666666663</v>
      </c>
      <c r="P6" s="5">
        <f t="shared" ref="P6:P67" si="4">IF(J6="Kiosk/Maskot/Bollservice",F6+$P$2,F6+N6)</f>
        <v>0.97916666666666663</v>
      </c>
      <c r="Q6" s="1"/>
      <c r="R6" s="2"/>
      <c r="S6" s="43"/>
      <c r="V6" s="1"/>
    </row>
    <row r="7" spans="2:22" x14ac:dyDescent="0.35">
      <c r="B7" s="3">
        <f t="shared" si="2"/>
        <v>2024</v>
      </c>
      <c r="C7" s="3" t="str">
        <f t="shared" si="0"/>
        <v>2024 44</v>
      </c>
      <c r="D7" s="3" t="str">
        <f t="shared" si="1"/>
        <v>lördag</v>
      </c>
      <c r="E7" s="9">
        <v>45598</v>
      </c>
      <c r="F7" s="10">
        <v>0.625</v>
      </c>
      <c r="G7" s="10" t="s">
        <v>64</v>
      </c>
      <c r="H7" s="11" t="s">
        <v>27</v>
      </c>
      <c r="I7" s="11" t="s">
        <v>6</v>
      </c>
      <c r="J7" s="11" t="s">
        <v>61</v>
      </c>
      <c r="K7" s="11">
        <v>13</v>
      </c>
      <c r="L7" s="11">
        <v>4</v>
      </c>
      <c r="M7" s="11">
        <v>5</v>
      </c>
      <c r="N7" s="10">
        <v>0.1875</v>
      </c>
      <c r="O7" s="5">
        <f t="shared" si="3"/>
        <v>0.54166666666666663</v>
      </c>
      <c r="P7" s="5">
        <f t="shared" si="4"/>
        <v>0.72916666666666663</v>
      </c>
      <c r="Q7" s="1"/>
      <c r="R7" s="2"/>
      <c r="S7" s="43"/>
      <c r="V7" s="1"/>
    </row>
    <row r="8" spans="2:22" x14ac:dyDescent="0.35">
      <c r="B8" s="3">
        <f t="shared" si="2"/>
        <v>2024</v>
      </c>
      <c r="C8" s="3" t="str">
        <f t="shared" si="0"/>
        <v>2024 45</v>
      </c>
      <c r="D8" s="3" t="str">
        <f t="shared" si="1"/>
        <v>tisdag</v>
      </c>
      <c r="E8" s="9">
        <v>45601</v>
      </c>
      <c r="F8" s="10">
        <v>0.79166666666666663</v>
      </c>
      <c r="G8" s="10" t="s">
        <v>64</v>
      </c>
      <c r="H8" s="11" t="s">
        <v>0</v>
      </c>
      <c r="I8" s="11" t="s">
        <v>27</v>
      </c>
      <c r="J8" s="11"/>
      <c r="K8" s="11"/>
      <c r="L8" s="11">
        <v>4</v>
      </c>
      <c r="M8" s="11">
        <v>5</v>
      </c>
      <c r="N8" s="10">
        <v>0.1875</v>
      </c>
      <c r="O8" s="5">
        <f t="shared" si="3"/>
        <v>0.79166666666666663</v>
      </c>
      <c r="P8" s="5">
        <f t="shared" si="4"/>
        <v>0.97916666666666663</v>
      </c>
      <c r="Q8" s="1"/>
      <c r="R8" s="2"/>
      <c r="S8" s="43"/>
      <c r="V8" s="1"/>
    </row>
    <row r="9" spans="2:22" x14ac:dyDescent="0.35">
      <c r="B9" s="3">
        <f t="shared" si="2"/>
        <v>2024</v>
      </c>
      <c r="C9" s="3" t="str">
        <f t="shared" si="0"/>
        <v>2024 45</v>
      </c>
      <c r="D9" s="3" t="str">
        <f t="shared" si="1"/>
        <v>fredag</v>
      </c>
      <c r="E9" s="9">
        <v>45604</v>
      </c>
      <c r="F9" s="10">
        <v>0.79166666666666663</v>
      </c>
      <c r="G9" s="10" t="s">
        <v>64</v>
      </c>
      <c r="H9" s="11" t="s">
        <v>27</v>
      </c>
      <c r="I9" s="11" t="s">
        <v>2</v>
      </c>
      <c r="J9" s="11" t="s">
        <v>61</v>
      </c>
      <c r="K9" s="11">
        <v>8</v>
      </c>
      <c r="L9" s="11">
        <v>4</v>
      </c>
      <c r="M9" s="11">
        <v>5</v>
      </c>
      <c r="N9" s="10">
        <v>0.1875</v>
      </c>
      <c r="O9" s="5">
        <f t="shared" si="3"/>
        <v>0.70833333333333326</v>
      </c>
      <c r="P9" s="5">
        <f t="shared" si="4"/>
        <v>0.89583333333333326</v>
      </c>
      <c r="Q9" s="1"/>
      <c r="R9" s="2"/>
      <c r="S9" s="43"/>
      <c r="V9" s="1"/>
    </row>
    <row r="10" spans="2:22" x14ac:dyDescent="0.35">
      <c r="B10" s="3">
        <f t="shared" si="2"/>
        <v>2024</v>
      </c>
      <c r="C10" s="3" t="str">
        <f t="shared" si="0"/>
        <v>2024 46</v>
      </c>
      <c r="D10" s="3" t="str">
        <f t="shared" si="1"/>
        <v>onsdag</v>
      </c>
      <c r="E10" s="9">
        <v>45609</v>
      </c>
      <c r="F10" s="10">
        <v>0.79166666666666663</v>
      </c>
      <c r="G10" s="10" t="s">
        <v>64</v>
      </c>
      <c r="H10" s="11" t="s">
        <v>27</v>
      </c>
      <c r="I10" s="11" t="s">
        <v>1</v>
      </c>
      <c r="J10" s="11" t="s">
        <v>61</v>
      </c>
      <c r="K10" s="11">
        <v>8</v>
      </c>
      <c r="L10" s="11">
        <v>4</v>
      </c>
      <c r="M10" s="11">
        <v>5</v>
      </c>
      <c r="N10" s="10">
        <v>0.1875</v>
      </c>
      <c r="O10" s="5">
        <f t="shared" si="3"/>
        <v>0.70833333333333326</v>
      </c>
      <c r="P10" s="5">
        <f t="shared" si="4"/>
        <v>0.89583333333333326</v>
      </c>
      <c r="Q10" s="1"/>
      <c r="R10" s="2"/>
      <c r="S10" s="43"/>
      <c r="V10" s="1"/>
    </row>
    <row r="11" spans="2:22" x14ac:dyDescent="0.35">
      <c r="B11" s="3">
        <f t="shared" si="2"/>
        <v>2024</v>
      </c>
      <c r="C11" s="3" t="str">
        <f t="shared" si="0"/>
        <v>2024 46</v>
      </c>
      <c r="D11" s="3" t="str">
        <f t="shared" si="1"/>
        <v>lördag</v>
      </c>
      <c r="E11" s="9">
        <v>45612</v>
      </c>
      <c r="F11" s="10">
        <v>0.66666666666666663</v>
      </c>
      <c r="G11" s="10" t="s">
        <v>64</v>
      </c>
      <c r="H11" s="11" t="s">
        <v>3</v>
      </c>
      <c r="I11" s="11" t="s">
        <v>27</v>
      </c>
      <c r="J11" s="11"/>
      <c r="K11" s="11"/>
      <c r="L11" s="11">
        <v>4</v>
      </c>
      <c r="M11" s="11">
        <v>5</v>
      </c>
      <c r="N11" s="10">
        <v>0.1875</v>
      </c>
      <c r="O11" s="5">
        <f t="shared" si="3"/>
        <v>0.66666666666666663</v>
      </c>
      <c r="P11" s="5">
        <f t="shared" si="4"/>
        <v>0.85416666666666663</v>
      </c>
      <c r="Q11" s="1"/>
      <c r="R11" s="2"/>
      <c r="S11" s="43"/>
      <c r="V11" s="1"/>
    </row>
    <row r="12" spans="2:22" x14ac:dyDescent="0.35">
      <c r="B12" s="3">
        <f t="shared" si="2"/>
        <v>2024</v>
      </c>
      <c r="C12" s="3" t="str">
        <f t="shared" si="0"/>
        <v>2024 47</v>
      </c>
      <c r="D12" s="3" t="str">
        <f t="shared" si="1"/>
        <v>onsdag</v>
      </c>
      <c r="E12" s="9">
        <v>45616</v>
      </c>
      <c r="F12" s="10">
        <v>0.79166666666666663</v>
      </c>
      <c r="G12" s="10" t="s">
        <v>64</v>
      </c>
      <c r="H12" s="11" t="s">
        <v>27</v>
      </c>
      <c r="I12" s="11" t="s">
        <v>150</v>
      </c>
      <c r="J12" s="11" t="s">
        <v>61</v>
      </c>
      <c r="K12" s="11">
        <v>8</v>
      </c>
      <c r="L12" s="11">
        <v>4</v>
      </c>
      <c r="M12" s="11">
        <v>5</v>
      </c>
      <c r="N12" s="10">
        <v>0.1875</v>
      </c>
      <c r="O12" s="5">
        <f t="shared" si="3"/>
        <v>0.70833333333333326</v>
      </c>
      <c r="P12" s="5">
        <f t="shared" si="4"/>
        <v>0.89583333333333326</v>
      </c>
      <c r="Q12" s="1"/>
      <c r="R12" s="2"/>
      <c r="S12" s="43"/>
      <c r="V12" s="1"/>
    </row>
    <row r="13" spans="2:22" x14ac:dyDescent="0.35">
      <c r="B13" s="3">
        <f t="shared" si="2"/>
        <v>2024</v>
      </c>
      <c r="C13" s="3" t="str">
        <f t="shared" si="0"/>
        <v>2024 48</v>
      </c>
      <c r="D13" s="3" t="str">
        <f t="shared" si="1"/>
        <v>tisdag</v>
      </c>
      <c r="E13" s="9">
        <v>45622</v>
      </c>
      <c r="F13" s="10">
        <v>0.79166666666666663</v>
      </c>
      <c r="G13" s="10" t="s">
        <v>64</v>
      </c>
      <c r="H13" s="11" t="s">
        <v>151</v>
      </c>
      <c r="I13" s="11" t="s">
        <v>27</v>
      </c>
      <c r="J13" s="11"/>
      <c r="K13" s="11"/>
      <c r="L13" s="11">
        <v>4</v>
      </c>
      <c r="M13" s="11">
        <v>5</v>
      </c>
      <c r="N13" s="10">
        <v>0.1875</v>
      </c>
      <c r="O13" s="5">
        <f t="shared" si="3"/>
        <v>0.79166666666666663</v>
      </c>
      <c r="P13" s="5">
        <f t="shared" si="4"/>
        <v>0.97916666666666663</v>
      </c>
      <c r="Q13" s="1"/>
      <c r="R13" s="2"/>
      <c r="S13" s="43"/>
      <c r="V13" s="1"/>
    </row>
    <row r="14" spans="2:22" x14ac:dyDescent="0.35">
      <c r="B14" s="3">
        <f t="shared" si="2"/>
        <v>2024</v>
      </c>
      <c r="C14" s="3" t="str">
        <f t="shared" si="0"/>
        <v>2024 48</v>
      </c>
      <c r="D14" s="3" t="str">
        <f t="shared" si="1"/>
        <v>fredag</v>
      </c>
      <c r="E14" s="9">
        <v>45625</v>
      </c>
      <c r="F14" s="10">
        <v>0.79166666666666663</v>
      </c>
      <c r="G14" s="10" t="s">
        <v>64</v>
      </c>
      <c r="H14" s="11" t="s">
        <v>153</v>
      </c>
      <c r="I14" s="11" t="s">
        <v>27</v>
      </c>
      <c r="J14" s="11"/>
      <c r="K14" s="11"/>
      <c r="L14" s="11">
        <v>4</v>
      </c>
      <c r="M14" s="11">
        <v>5</v>
      </c>
      <c r="N14" s="10">
        <v>0.1875</v>
      </c>
      <c r="O14" s="5">
        <f t="shared" si="3"/>
        <v>0.79166666666666663</v>
      </c>
      <c r="P14" s="5">
        <f t="shared" si="4"/>
        <v>0.97916666666666663</v>
      </c>
      <c r="Q14" s="1"/>
      <c r="R14" s="2"/>
      <c r="S14" s="43"/>
      <c r="V14" s="1"/>
    </row>
    <row r="15" spans="2:22" x14ac:dyDescent="0.35">
      <c r="B15" s="3">
        <f t="shared" si="2"/>
        <v>2024</v>
      </c>
      <c r="C15" s="3" t="str">
        <f t="shared" si="0"/>
        <v>2024 49</v>
      </c>
      <c r="D15" s="3" t="str">
        <f t="shared" si="1"/>
        <v>tisdag</v>
      </c>
      <c r="E15" s="9">
        <v>45629</v>
      </c>
      <c r="F15" s="10">
        <v>0.79166666666666663</v>
      </c>
      <c r="G15" s="10" t="s">
        <v>64</v>
      </c>
      <c r="H15" s="11" t="s">
        <v>27</v>
      </c>
      <c r="I15" s="11" t="s">
        <v>4</v>
      </c>
      <c r="J15" s="11" t="s">
        <v>61</v>
      </c>
      <c r="K15" s="11">
        <v>8</v>
      </c>
      <c r="L15" s="11">
        <v>4</v>
      </c>
      <c r="M15" s="11">
        <v>5</v>
      </c>
      <c r="N15" s="10">
        <v>0.1875</v>
      </c>
      <c r="O15" s="5">
        <f t="shared" si="3"/>
        <v>0.70833333333333326</v>
      </c>
      <c r="P15" s="5">
        <f t="shared" si="4"/>
        <v>0.89583333333333326</v>
      </c>
      <c r="Q15" s="1"/>
      <c r="R15" s="2"/>
      <c r="S15" s="43"/>
      <c r="V15" s="1"/>
    </row>
    <row r="16" spans="2:22" x14ac:dyDescent="0.35">
      <c r="B16" s="3">
        <f t="shared" si="2"/>
        <v>2024</v>
      </c>
      <c r="C16" s="3" t="str">
        <f t="shared" si="0"/>
        <v>2024 49</v>
      </c>
      <c r="D16" s="3" t="str">
        <f t="shared" si="1"/>
        <v>fredag</v>
      </c>
      <c r="E16" s="9">
        <v>45632</v>
      </c>
      <c r="F16" s="10">
        <v>0.79166666666666663</v>
      </c>
      <c r="G16" s="10" t="s">
        <v>64</v>
      </c>
      <c r="H16" s="11" t="s">
        <v>152</v>
      </c>
      <c r="I16" s="11" t="s">
        <v>27</v>
      </c>
      <c r="J16" s="11"/>
      <c r="K16" s="11"/>
      <c r="L16" s="11">
        <v>4</v>
      </c>
      <c r="M16" s="11">
        <v>5</v>
      </c>
      <c r="N16" s="10">
        <v>0.1875</v>
      </c>
      <c r="O16" s="5">
        <f t="shared" si="3"/>
        <v>0.79166666666666663</v>
      </c>
      <c r="P16" s="5">
        <f t="shared" si="4"/>
        <v>0.97916666666666663</v>
      </c>
      <c r="Q16" s="1"/>
      <c r="R16" s="2"/>
      <c r="S16" s="43"/>
      <c r="V16" s="1"/>
    </row>
    <row r="17" spans="2:22" x14ac:dyDescent="0.35">
      <c r="B17" s="3">
        <f t="shared" si="2"/>
        <v>2024</v>
      </c>
      <c r="C17" s="3" t="str">
        <f t="shared" si="0"/>
        <v>2024 50</v>
      </c>
      <c r="D17" s="3" t="str">
        <f t="shared" si="1"/>
        <v>onsdag</v>
      </c>
      <c r="E17" s="9">
        <v>45637</v>
      </c>
      <c r="F17" s="10">
        <v>0.79166666666666663</v>
      </c>
      <c r="G17" s="10" t="s">
        <v>64</v>
      </c>
      <c r="H17" s="11" t="s">
        <v>5</v>
      </c>
      <c r="I17" s="11" t="s">
        <v>27</v>
      </c>
      <c r="J17" s="11"/>
      <c r="K17" s="11"/>
      <c r="L17" s="11">
        <v>4</v>
      </c>
      <c r="M17" s="11">
        <v>5</v>
      </c>
      <c r="N17" s="10">
        <v>0.1875</v>
      </c>
      <c r="O17" s="5">
        <f t="shared" si="3"/>
        <v>0.79166666666666663</v>
      </c>
      <c r="P17" s="5">
        <f t="shared" si="4"/>
        <v>0.97916666666666663</v>
      </c>
      <c r="Q17" s="1"/>
      <c r="R17" s="2"/>
      <c r="S17" s="43"/>
      <c r="V17" s="1"/>
    </row>
    <row r="18" spans="2:22" x14ac:dyDescent="0.35">
      <c r="B18" s="3">
        <f t="shared" si="2"/>
        <v>2024</v>
      </c>
      <c r="C18" s="3" t="str">
        <f t="shared" si="0"/>
        <v>2024 50</v>
      </c>
      <c r="D18" s="3" t="str">
        <f t="shared" si="1"/>
        <v>lördag</v>
      </c>
      <c r="E18" s="9">
        <v>45640</v>
      </c>
      <c r="F18" s="10">
        <v>0.70833333333333337</v>
      </c>
      <c r="G18" s="10" t="s">
        <v>64</v>
      </c>
      <c r="H18" s="11" t="s">
        <v>27</v>
      </c>
      <c r="I18" s="11" t="s">
        <v>153</v>
      </c>
      <c r="J18" s="11" t="s">
        <v>61</v>
      </c>
      <c r="K18" s="11">
        <v>13</v>
      </c>
      <c r="L18" s="11">
        <v>4</v>
      </c>
      <c r="M18" s="11">
        <v>5</v>
      </c>
      <c r="N18" s="10">
        <v>0.1875</v>
      </c>
      <c r="O18" s="5">
        <f t="shared" si="3"/>
        <v>0.625</v>
      </c>
      <c r="P18" s="5">
        <f t="shared" si="4"/>
        <v>0.8125</v>
      </c>
      <c r="Q18" s="1"/>
      <c r="R18" s="2"/>
      <c r="S18" s="43"/>
      <c r="V18" s="1"/>
    </row>
    <row r="19" spans="2:22" x14ac:dyDescent="0.35">
      <c r="B19" s="3">
        <f t="shared" si="2"/>
        <v>2024</v>
      </c>
      <c r="C19" s="3" t="str">
        <f t="shared" si="0"/>
        <v>2024 51</v>
      </c>
      <c r="D19" s="3" t="str">
        <f t="shared" si="1"/>
        <v>onsdag</v>
      </c>
      <c r="E19" s="9">
        <v>45644</v>
      </c>
      <c r="F19" s="10">
        <v>0.79166666666666663</v>
      </c>
      <c r="G19" s="10" t="s">
        <v>64</v>
      </c>
      <c r="H19" s="11" t="s">
        <v>73</v>
      </c>
      <c r="I19" s="11" t="s">
        <v>27</v>
      </c>
      <c r="J19" s="11"/>
      <c r="K19" s="11"/>
      <c r="L19" s="11">
        <v>4</v>
      </c>
      <c r="M19" s="11">
        <v>5</v>
      </c>
      <c r="N19" s="10">
        <v>0.1875</v>
      </c>
      <c r="O19" s="5">
        <f t="shared" si="3"/>
        <v>0.79166666666666663</v>
      </c>
      <c r="P19" s="5">
        <f t="shared" si="4"/>
        <v>0.97916666666666663</v>
      </c>
      <c r="Q19" s="1"/>
      <c r="R19" s="2"/>
      <c r="S19" s="43"/>
      <c r="V19" s="1"/>
    </row>
    <row r="20" spans="2:22" s="8" customFormat="1" x14ac:dyDescent="0.35">
      <c r="B20" s="3">
        <f t="shared" si="2"/>
        <v>2024</v>
      </c>
      <c r="C20" s="3" t="str">
        <f t="shared" si="0"/>
        <v>2024 51</v>
      </c>
      <c r="D20" s="3" t="str">
        <f t="shared" si="1"/>
        <v>fredag</v>
      </c>
      <c r="E20" s="9">
        <v>45646</v>
      </c>
      <c r="F20" s="10">
        <v>0.79166666666666663</v>
      </c>
      <c r="G20" s="10" t="s">
        <v>64</v>
      </c>
      <c r="H20" s="11" t="s">
        <v>27</v>
      </c>
      <c r="I20" s="11" t="s">
        <v>151</v>
      </c>
      <c r="J20" s="11" t="s">
        <v>61</v>
      </c>
      <c r="K20" s="11">
        <v>8</v>
      </c>
      <c r="L20" s="11">
        <v>4</v>
      </c>
      <c r="M20" s="11">
        <v>5</v>
      </c>
      <c r="N20" s="10">
        <v>0.1875</v>
      </c>
      <c r="O20" s="5">
        <f t="shared" si="3"/>
        <v>0.70833333333333326</v>
      </c>
      <c r="P20" s="5">
        <f t="shared" si="4"/>
        <v>0.89583333333333326</v>
      </c>
      <c r="Q20" s="7"/>
      <c r="R20" s="2"/>
      <c r="S20" s="43"/>
      <c r="T20"/>
      <c r="U20"/>
      <c r="V20" s="1"/>
    </row>
    <row r="21" spans="2:22" x14ac:dyDescent="0.35">
      <c r="B21" s="3">
        <f t="shared" si="2"/>
        <v>2024</v>
      </c>
      <c r="C21" s="3" t="str">
        <f t="shared" si="0"/>
        <v>2024 52</v>
      </c>
      <c r="D21" s="3" t="str">
        <f t="shared" si="1"/>
        <v>torsdag</v>
      </c>
      <c r="E21" s="9">
        <v>45652</v>
      </c>
      <c r="F21" s="10">
        <v>0.70833333333333337</v>
      </c>
      <c r="G21" s="10" t="s">
        <v>64</v>
      </c>
      <c r="H21" s="11" t="s">
        <v>6</v>
      </c>
      <c r="I21" s="11" t="s">
        <v>27</v>
      </c>
      <c r="J21" s="11"/>
      <c r="K21" s="11"/>
      <c r="L21" s="11">
        <v>4</v>
      </c>
      <c r="M21" s="11">
        <v>5</v>
      </c>
      <c r="N21" s="10">
        <v>0.1875</v>
      </c>
      <c r="O21" s="5">
        <f t="shared" si="3"/>
        <v>0.70833333333333337</v>
      </c>
      <c r="P21" s="5">
        <f t="shared" si="4"/>
        <v>0.89583333333333337</v>
      </c>
      <c r="Q21" s="1"/>
      <c r="R21" s="2"/>
      <c r="S21" s="43"/>
      <c r="V21" s="1"/>
    </row>
    <row r="22" spans="2:22" x14ac:dyDescent="0.35">
      <c r="B22" s="3">
        <f t="shared" si="2"/>
        <v>2024</v>
      </c>
      <c r="C22" s="3" t="str">
        <f t="shared" si="0"/>
        <v>2024 52</v>
      </c>
      <c r="D22" s="3" t="str">
        <f t="shared" si="1"/>
        <v>lördag</v>
      </c>
      <c r="E22" s="9">
        <v>45654</v>
      </c>
      <c r="F22" s="10">
        <v>0.625</v>
      </c>
      <c r="G22" s="10" t="s">
        <v>64</v>
      </c>
      <c r="H22" s="11" t="s">
        <v>27</v>
      </c>
      <c r="I22" s="11" t="s">
        <v>3</v>
      </c>
      <c r="J22" s="11" t="s">
        <v>61</v>
      </c>
      <c r="K22" s="11">
        <v>8</v>
      </c>
      <c r="L22" s="11">
        <v>4</v>
      </c>
      <c r="M22" s="11">
        <v>5</v>
      </c>
      <c r="N22" s="10">
        <v>0.1875</v>
      </c>
      <c r="O22" s="5">
        <f t="shared" si="3"/>
        <v>0.54166666666666663</v>
      </c>
      <c r="P22" s="5">
        <f t="shared" si="4"/>
        <v>0.72916666666666663</v>
      </c>
      <c r="Q22" s="1"/>
      <c r="R22" s="2"/>
      <c r="S22" s="43"/>
      <c r="V22" s="1"/>
    </row>
    <row r="23" spans="2:22" x14ac:dyDescent="0.35">
      <c r="B23" s="3">
        <f t="shared" si="2"/>
        <v>2025</v>
      </c>
      <c r="C23" s="3" t="str">
        <f t="shared" si="0"/>
        <v>2025 1</v>
      </c>
      <c r="D23" s="3" t="str">
        <f t="shared" si="1"/>
        <v>lördag</v>
      </c>
      <c r="E23" s="9">
        <v>45661</v>
      </c>
      <c r="F23" s="10">
        <v>0.66666666666666663</v>
      </c>
      <c r="G23" s="10" t="s">
        <v>64</v>
      </c>
      <c r="H23" s="11" t="s">
        <v>4</v>
      </c>
      <c r="I23" s="11" t="s">
        <v>27</v>
      </c>
      <c r="J23" s="11"/>
      <c r="K23" s="11"/>
      <c r="L23" s="11">
        <v>4</v>
      </c>
      <c r="M23" s="11">
        <v>5</v>
      </c>
      <c r="N23" s="10">
        <v>0.1875</v>
      </c>
      <c r="O23" s="5">
        <f>IF(J23="Kiosk/maskot/bollservice",F23-$O$2,F23)</f>
        <v>0.66666666666666663</v>
      </c>
      <c r="P23" s="5">
        <f t="shared" si="4"/>
        <v>0.85416666666666663</v>
      </c>
      <c r="Q23" s="1"/>
      <c r="R23" s="2"/>
      <c r="S23" s="43"/>
      <c r="V23" s="1"/>
    </row>
    <row r="24" spans="2:22" x14ac:dyDescent="0.35">
      <c r="B24" s="3">
        <f t="shared" si="2"/>
        <v>2025</v>
      </c>
      <c r="C24" s="3" t="str">
        <f t="shared" si="0"/>
        <v>2025 2</v>
      </c>
      <c r="D24" s="3" t="str">
        <f t="shared" si="1"/>
        <v>onsdag</v>
      </c>
      <c r="E24" s="9">
        <v>45665</v>
      </c>
      <c r="F24" s="10">
        <v>0.79166666666666663</v>
      </c>
      <c r="G24" s="10" t="s">
        <v>64</v>
      </c>
      <c r="H24" s="11" t="s">
        <v>27</v>
      </c>
      <c r="I24" s="11" t="s">
        <v>0</v>
      </c>
      <c r="J24" s="11" t="s">
        <v>61</v>
      </c>
      <c r="K24" s="11">
        <v>8</v>
      </c>
      <c r="L24" s="11">
        <v>4</v>
      </c>
      <c r="M24" s="11">
        <v>5</v>
      </c>
      <c r="N24" s="10">
        <v>0.1875</v>
      </c>
      <c r="O24" s="5">
        <f t="shared" si="3"/>
        <v>0.70833333333333326</v>
      </c>
      <c r="P24" s="5">
        <f t="shared" si="4"/>
        <v>0.89583333333333326</v>
      </c>
      <c r="Q24" s="1"/>
      <c r="R24" s="2"/>
      <c r="S24" s="43"/>
      <c r="V24" s="1"/>
    </row>
    <row r="25" spans="2:22" x14ac:dyDescent="0.35">
      <c r="B25" s="3">
        <f t="shared" si="2"/>
        <v>2025</v>
      </c>
      <c r="C25" s="3" t="str">
        <f t="shared" si="0"/>
        <v>2025 2</v>
      </c>
      <c r="D25" s="3" t="str">
        <f t="shared" si="1"/>
        <v>fredag</v>
      </c>
      <c r="E25" s="9">
        <v>45667</v>
      </c>
      <c r="F25" s="10">
        <v>0.79166666666666663</v>
      </c>
      <c r="G25" s="10" t="s">
        <v>64</v>
      </c>
      <c r="H25" s="11" t="s">
        <v>27</v>
      </c>
      <c r="I25" s="11" t="s">
        <v>152</v>
      </c>
      <c r="J25" s="11" t="s">
        <v>61</v>
      </c>
      <c r="K25" s="11">
        <v>10</v>
      </c>
      <c r="L25" s="11">
        <v>4</v>
      </c>
      <c r="M25" s="11">
        <v>5</v>
      </c>
      <c r="N25" s="10">
        <v>0.1875</v>
      </c>
      <c r="O25" s="5">
        <f t="shared" si="3"/>
        <v>0.70833333333333326</v>
      </c>
      <c r="P25" s="5">
        <f t="shared" si="4"/>
        <v>0.89583333333333326</v>
      </c>
      <c r="Q25" s="1"/>
      <c r="R25" s="2"/>
      <c r="S25" s="43"/>
      <c r="V25" s="1"/>
    </row>
    <row r="26" spans="2:22" x14ac:dyDescent="0.35">
      <c r="B26" s="3">
        <f t="shared" si="2"/>
        <v>2025</v>
      </c>
      <c r="C26" s="3" t="str">
        <f t="shared" si="0"/>
        <v>2025 4</v>
      </c>
      <c r="D26" s="3" t="str">
        <f t="shared" si="1"/>
        <v>fredag</v>
      </c>
      <c r="E26" s="9">
        <v>45681</v>
      </c>
      <c r="F26" s="10">
        <v>0.79166666666666663</v>
      </c>
      <c r="G26" s="10" t="s">
        <v>64</v>
      </c>
      <c r="H26" s="11" t="s">
        <v>2</v>
      </c>
      <c r="I26" s="11" t="s">
        <v>27</v>
      </c>
      <c r="J26" s="11"/>
      <c r="K26" s="11"/>
      <c r="L26" s="11">
        <v>4</v>
      </c>
      <c r="M26" s="11">
        <v>5</v>
      </c>
      <c r="N26" s="10">
        <v>0.1875</v>
      </c>
      <c r="O26" s="5">
        <f t="shared" si="3"/>
        <v>0.79166666666666663</v>
      </c>
      <c r="P26" s="5">
        <f t="shared" si="4"/>
        <v>0.97916666666666663</v>
      </c>
      <c r="Q26" s="1"/>
      <c r="R26" s="2"/>
      <c r="S26" s="43"/>
      <c r="V26" s="1"/>
    </row>
    <row r="27" spans="2:22" x14ac:dyDescent="0.35">
      <c r="B27" s="3">
        <f t="shared" si="2"/>
        <v>2025</v>
      </c>
      <c r="C27" s="3" t="str">
        <f t="shared" si="0"/>
        <v>2025 5</v>
      </c>
      <c r="D27" s="3" t="str">
        <f t="shared" si="1"/>
        <v>tisdag</v>
      </c>
      <c r="E27" s="9">
        <v>45685</v>
      </c>
      <c r="F27" s="10">
        <v>0.79166666666666663</v>
      </c>
      <c r="G27" s="10" t="s">
        <v>64</v>
      </c>
      <c r="H27" s="11" t="s">
        <v>27</v>
      </c>
      <c r="I27" s="11" t="s">
        <v>5</v>
      </c>
      <c r="J27" s="11" t="s">
        <v>61</v>
      </c>
      <c r="K27" s="11">
        <v>8</v>
      </c>
      <c r="L27" s="11">
        <v>4</v>
      </c>
      <c r="M27" s="11">
        <v>5</v>
      </c>
      <c r="N27" s="10">
        <v>0.1875</v>
      </c>
      <c r="O27" s="5">
        <f t="shared" si="3"/>
        <v>0.70833333333333326</v>
      </c>
      <c r="P27" s="5">
        <f t="shared" si="4"/>
        <v>0.89583333333333326</v>
      </c>
      <c r="Q27" s="1"/>
      <c r="R27" s="2"/>
      <c r="S27" s="43"/>
      <c r="V27" s="1"/>
    </row>
    <row r="28" spans="2:22" x14ac:dyDescent="0.35">
      <c r="B28" s="3">
        <f t="shared" si="2"/>
        <v>2025</v>
      </c>
      <c r="C28" s="3" t="str">
        <f t="shared" si="0"/>
        <v>2025 5</v>
      </c>
      <c r="D28" s="3" t="str">
        <f t="shared" si="1"/>
        <v>fredag</v>
      </c>
      <c r="E28" s="9">
        <v>45688</v>
      </c>
      <c r="F28" s="10">
        <v>0.79166666666666663</v>
      </c>
      <c r="G28" s="10" t="s">
        <v>64</v>
      </c>
      <c r="H28" s="11" t="s">
        <v>1</v>
      </c>
      <c r="I28" s="11" t="s">
        <v>27</v>
      </c>
      <c r="J28" s="11"/>
      <c r="K28" s="11"/>
      <c r="L28" s="11">
        <v>4</v>
      </c>
      <c r="M28" s="11">
        <v>5</v>
      </c>
      <c r="N28" s="10">
        <v>0.1875</v>
      </c>
      <c r="O28" s="5">
        <f t="shared" si="3"/>
        <v>0.79166666666666663</v>
      </c>
      <c r="P28" s="5">
        <f t="shared" si="4"/>
        <v>0.97916666666666663</v>
      </c>
      <c r="Q28" s="1"/>
      <c r="R28" s="2"/>
      <c r="S28" s="43"/>
      <c r="V28" s="1"/>
    </row>
    <row r="29" spans="2:22" x14ac:dyDescent="0.35">
      <c r="B29" s="3">
        <f t="shared" si="2"/>
        <v>2025</v>
      </c>
      <c r="C29" s="3" t="str">
        <f t="shared" si="0"/>
        <v>2025 6</v>
      </c>
      <c r="D29" s="3" t="str">
        <f t="shared" si="1"/>
        <v>tisdag</v>
      </c>
      <c r="E29" s="9">
        <v>45692</v>
      </c>
      <c r="F29" s="10">
        <v>0.79166666666666663</v>
      </c>
      <c r="G29" s="10" t="s">
        <v>64</v>
      </c>
      <c r="H29" s="11" t="s">
        <v>27</v>
      </c>
      <c r="I29" s="11" t="s">
        <v>7</v>
      </c>
      <c r="J29" s="11" t="s">
        <v>61</v>
      </c>
      <c r="K29" s="11">
        <v>8</v>
      </c>
      <c r="L29" s="11">
        <v>4</v>
      </c>
      <c r="M29" s="11">
        <v>5</v>
      </c>
      <c r="N29" s="10">
        <v>0.1875</v>
      </c>
      <c r="O29" s="5">
        <f t="shared" si="3"/>
        <v>0.70833333333333326</v>
      </c>
      <c r="P29" s="5">
        <f t="shared" si="4"/>
        <v>0.89583333333333326</v>
      </c>
      <c r="Q29" s="1"/>
      <c r="R29" s="2"/>
      <c r="S29" s="43"/>
      <c r="V29" s="1"/>
    </row>
    <row r="30" spans="2:22" x14ac:dyDescent="0.35">
      <c r="B30" s="3">
        <f t="shared" si="2"/>
        <v>2025</v>
      </c>
      <c r="C30" s="3" t="str">
        <f t="shared" si="0"/>
        <v>2025 6</v>
      </c>
      <c r="D30" s="3" t="str">
        <f t="shared" si="1"/>
        <v>fredag</v>
      </c>
      <c r="E30" s="9">
        <v>45695</v>
      </c>
      <c r="F30" s="10">
        <v>0.79166666666666663</v>
      </c>
      <c r="G30" s="10" t="s">
        <v>64</v>
      </c>
      <c r="H30" s="11" t="s">
        <v>150</v>
      </c>
      <c r="I30" s="11" t="s">
        <v>27</v>
      </c>
      <c r="J30" s="11"/>
      <c r="K30" s="11"/>
      <c r="L30" s="11">
        <v>4</v>
      </c>
      <c r="M30" s="11">
        <v>5</v>
      </c>
      <c r="N30" s="10">
        <v>0.1875</v>
      </c>
      <c r="O30" s="5">
        <f>IF(J30="Kiosk/maskot/bollservice",F30-$O$2,F30)</f>
        <v>0.79166666666666663</v>
      </c>
      <c r="P30" s="5">
        <f t="shared" si="4"/>
        <v>0.97916666666666663</v>
      </c>
      <c r="Q30" s="1"/>
      <c r="R30" s="2"/>
      <c r="S30" s="43"/>
      <c r="V30" s="1"/>
    </row>
    <row r="31" spans="2:22" x14ac:dyDescent="0.35">
      <c r="B31" s="57">
        <v>2025</v>
      </c>
      <c r="C31" s="57" t="str">
        <f>B31&amp;" "&amp;"7?"</f>
        <v>2025 7?</v>
      </c>
      <c r="D31" s="57" t="s">
        <v>147</v>
      </c>
      <c r="E31" s="58" t="s">
        <v>154</v>
      </c>
      <c r="F31" s="59">
        <v>0.79166666666666663</v>
      </c>
      <c r="G31" s="59" t="s">
        <v>64</v>
      </c>
      <c r="H31" s="57" t="s">
        <v>27</v>
      </c>
      <c r="I31" s="57" t="s">
        <v>182</v>
      </c>
      <c r="J31" s="57" t="s">
        <v>61</v>
      </c>
      <c r="K31" s="57">
        <v>10</v>
      </c>
      <c r="L31" s="57">
        <v>4</v>
      </c>
      <c r="M31" s="57">
        <v>5</v>
      </c>
      <c r="N31" s="59">
        <v>0.1875</v>
      </c>
      <c r="O31" s="59">
        <f t="shared" ref="O31:O35" si="5">IF(J31="Kiosk/maskot/bollservice",F31-$O$2,F31)</f>
        <v>0.70833333333333326</v>
      </c>
      <c r="P31" s="59">
        <f t="shared" ref="P31:P38" si="6">IF(J31="Kiosk/Maskot/Bollservice",F31+$P$2,F31+N31)</f>
        <v>0.89583333333333326</v>
      </c>
      <c r="Q31" s="1"/>
      <c r="R31" s="1"/>
    </row>
    <row r="32" spans="2:22" x14ac:dyDescent="0.35">
      <c r="B32" s="57">
        <v>2025</v>
      </c>
      <c r="C32" s="57" t="str">
        <f>B32&amp;" "&amp;"7?"</f>
        <v>2025 7?</v>
      </c>
      <c r="D32" s="57" t="s">
        <v>148</v>
      </c>
      <c r="E32" s="58" t="s">
        <v>154</v>
      </c>
      <c r="F32" s="59">
        <v>0.79166666666666663</v>
      </c>
      <c r="G32" s="59" t="s">
        <v>64</v>
      </c>
      <c r="H32" s="57"/>
      <c r="I32" s="57"/>
      <c r="J32" s="57" t="s">
        <v>61</v>
      </c>
      <c r="K32" s="57">
        <v>10</v>
      </c>
      <c r="L32" s="57">
        <v>4</v>
      </c>
      <c r="M32" s="57">
        <v>5</v>
      </c>
      <c r="N32" s="59">
        <v>0.1875</v>
      </c>
      <c r="O32" s="59">
        <f t="shared" si="5"/>
        <v>0.70833333333333326</v>
      </c>
      <c r="P32" s="59">
        <f t="shared" si="6"/>
        <v>0.89583333333333326</v>
      </c>
      <c r="Q32" s="1"/>
      <c r="R32" s="1"/>
    </row>
    <row r="33" spans="2:18" x14ac:dyDescent="0.35">
      <c r="B33" s="57">
        <v>2025</v>
      </c>
      <c r="C33" s="57" t="str">
        <f>B33&amp;" "&amp;"7?"</f>
        <v>2025 7?</v>
      </c>
      <c r="D33" s="57" t="s">
        <v>149</v>
      </c>
      <c r="E33" s="58" t="s">
        <v>154</v>
      </c>
      <c r="F33" s="59">
        <v>0.79166666666666663</v>
      </c>
      <c r="G33" s="59" t="s">
        <v>64</v>
      </c>
      <c r="H33" s="57" t="s">
        <v>27</v>
      </c>
      <c r="I33" s="57" t="s">
        <v>183</v>
      </c>
      <c r="J33" s="57" t="s">
        <v>61</v>
      </c>
      <c r="K33" s="57">
        <v>10</v>
      </c>
      <c r="L33" s="57">
        <v>4</v>
      </c>
      <c r="M33" s="57">
        <v>5</v>
      </c>
      <c r="N33" s="59">
        <v>0.1875</v>
      </c>
      <c r="O33" s="59">
        <f t="shared" si="5"/>
        <v>0.70833333333333326</v>
      </c>
      <c r="P33" s="59">
        <f t="shared" si="6"/>
        <v>0.89583333333333326</v>
      </c>
      <c r="Q33" s="1"/>
      <c r="R33" s="1"/>
    </row>
    <row r="34" spans="2:18" x14ac:dyDescent="0.35">
      <c r="B34" s="57">
        <v>2025</v>
      </c>
      <c r="C34" s="57" t="str">
        <f>B34&amp;" "&amp;"8?"</f>
        <v>2025 8?</v>
      </c>
      <c r="D34" s="57" t="s">
        <v>147</v>
      </c>
      <c r="E34" s="58" t="s">
        <v>154</v>
      </c>
      <c r="F34" s="59">
        <v>0.79166666666666663</v>
      </c>
      <c r="G34" s="59" t="s">
        <v>64</v>
      </c>
      <c r="H34" s="57" t="s">
        <v>27</v>
      </c>
      <c r="I34" s="57" t="s">
        <v>184</v>
      </c>
      <c r="J34" s="57" t="s">
        <v>61</v>
      </c>
      <c r="K34" s="57">
        <v>10</v>
      </c>
      <c r="L34" s="57">
        <v>4</v>
      </c>
      <c r="M34" s="57">
        <v>5</v>
      </c>
      <c r="N34" s="59">
        <v>0.1875</v>
      </c>
      <c r="O34" s="59">
        <f t="shared" si="5"/>
        <v>0.70833333333333326</v>
      </c>
      <c r="P34" s="59">
        <f t="shared" si="6"/>
        <v>0.89583333333333326</v>
      </c>
      <c r="Q34" s="1"/>
      <c r="R34" s="1"/>
    </row>
    <row r="35" spans="2:18" x14ac:dyDescent="0.35">
      <c r="B35" s="57">
        <v>2025</v>
      </c>
      <c r="C35" s="57" t="str">
        <f>B35&amp;" "&amp;"8?"</f>
        <v>2025 8?</v>
      </c>
      <c r="D35" s="57" t="s">
        <v>148</v>
      </c>
      <c r="E35" s="58" t="s">
        <v>154</v>
      </c>
      <c r="F35" s="59">
        <v>0.79166666666666663</v>
      </c>
      <c r="G35" s="59" t="s">
        <v>64</v>
      </c>
      <c r="H35" s="57"/>
      <c r="I35" s="57"/>
      <c r="J35" s="57" t="s">
        <v>61</v>
      </c>
      <c r="K35" s="57">
        <v>10</v>
      </c>
      <c r="L35" s="57">
        <v>4</v>
      </c>
      <c r="M35" s="57">
        <v>5</v>
      </c>
      <c r="N35" s="59">
        <v>0.1875</v>
      </c>
      <c r="O35" s="59">
        <f t="shared" si="5"/>
        <v>0.70833333333333326</v>
      </c>
      <c r="P35" s="59">
        <f t="shared" si="6"/>
        <v>0.89583333333333326</v>
      </c>
      <c r="Q35" s="1"/>
      <c r="R35" s="1"/>
    </row>
    <row r="36" spans="2:18" x14ac:dyDescent="0.35">
      <c r="B36" s="57">
        <v>2025</v>
      </c>
      <c r="C36" s="57" t="str">
        <f>B36&amp;" "&amp;"8?"</f>
        <v>2025 8?</v>
      </c>
      <c r="D36" s="57" t="s">
        <v>149</v>
      </c>
      <c r="E36" s="58" t="s">
        <v>154</v>
      </c>
      <c r="F36" s="59">
        <v>0.79166666666666663</v>
      </c>
      <c r="G36" s="59" t="s">
        <v>64</v>
      </c>
      <c r="H36" s="57" t="s">
        <v>27</v>
      </c>
      <c r="I36" s="57" t="s">
        <v>185</v>
      </c>
      <c r="J36" s="57" t="s">
        <v>61</v>
      </c>
      <c r="K36" s="57">
        <v>10</v>
      </c>
      <c r="L36" s="57">
        <v>4</v>
      </c>
      <c r="M36" s="57">
        <v>5</v>
      </c>
      <c r="N36" s="59">
        <v>0.1875</v>
      </c>
      <c r="O36" s="59">
        <f>IF(J36="Kiosk/maskot/bollservice",F36-$O$2,F36)</f>
        <v>0.70833333333333326</v>
      </c>
      <c r="P36" s="59">
        <f t="shared" si="6"/>
        <v>0.89583333333333326</v>
      </c>
      <c r="Q36" s="1"/>
      <c r="R36" s="1"/>
    </row>
    <row r="37" spans="2:18" x14ac:dyDescent="0.35">
      <c r="B37" s="57">
        <v>2025</v>
      </c>
      <c r="C37" s="57" t="str">
        <f>B37&amp;" "&amp;"9?"</f>
        <v>2025 9?</v>
      </c>
      <c r="D37" s="57" t="s">
        <v>147</v>
      </c>
      <c r="E37" s="58" t="s">
        <v>154</v>
      </c>
      <c r="F37" s="59">
        <v>0.79166666666666663</v>
      </c>
      <c r="G37" s="59" t="s">
        <v>64</v>
      </c>
      <c r="H37" s="57"/>
      <c r="I37" s="57"/>
      <c r="J37" s="57" t="s">
        <v>61</v>
      </c>
      <c r="K37" s="57">
        <v>10</v>
      </c>
      <c r="L37" s="57">
        <v>4</v>
      </c>
      <c r="M37" s="57">
        <v>5</v>
      </c>
      <c r="N37" s="59">
        <v>0.1875</v>
      </c>
      <c r="O37" s="59">
        <f t="shared" ref="O37:O38" si="7">IF(J37="Kiosk/maskot/bollservice",F37-$O$2,F37)</f>
        <v>0.70833333333333326</v>
      </c>
      <c r="P37" s="59">
        <f t="shared" si="6"/>
        <v>0.89583333333333326</v>
      </c>
      <c r="Q37" s="1"/>
      <c r="R37" s="1"/>
    </row>
    <row r="38" spans="2:18" x14ac:dyDescent="0.35">
      <c r="B38" s="57">
        <v>2025</v>
      </c>
      <c r="C38" s="57" t="str">
        <f>B38&amp;" "&amp;"9?"</f>
        <v>2025 9?</v>
      </c>
      <c r="D38" s="57" t="s">
        <v>148</v>
      </c>
      <c r="E38" s="58" t="s">
        <v>154</v>
      </c>
      <c r="F38" s="59">
        <v>0.79166666666666663</v>
      </c>
      <c r="G38" s="59" t="s">
        <v>64</v>
      </c>
      <c r="H38" s="57" t="s">
        <v>27</v>
      </c>
      <c r="I38" s="57" t="s">
        <v>186</v>
      </c>
      <c r="J38" s="57" t="s">
        <v>61</v>
      </c>
      <c r="K38" s="57">
        <v>10</v>
      </c>
      <c r="L38" s="57">
        <v>4</v>
      </c>
      <c r="M38" s="57">
        <v>5</v>
      </c>
      <c r="N38" s="59">
        <v>0.1875</v>
      </c>
      <c r="O38" s="59">
        <f t="shared" si="7"/>
        <v>0.70833333333333326</v>
      </c>
      <c r="P38" s="59">
        <f t="shared" si="6"/>
        <v>0.89583333333333326</v>
      </c>
      <c r="Q38" s="1"/>
      <c r="R38" s="1"/>
    </row>
    <row r="39" spans="2:18" x14ac:dyDescent="0.35">
      <c r="B39" s="3">
        <v>2024</v>
      </c>
      <c r="C39" s="3" t="str">
        <f t="shared" ref="C39:C54" si="8">B39&amp;" "&amp;WEEKNUM(E39,2)</f>
        <v>2024 47</v>
      </c>
      <c r="D39" s="3" t="str">
        <f t="shared" ref="D39:D45" si="9">TEXT(E39,"dddd")</f>
        <v>fredag</v>
      </c>
      <c r="E39" s="51">
        <v>45618</v>
      </c>
      <c r="F39" s="52">
        <v>0.8125</v>
      </c>
      <c r="G39" s="52" t="s">
        <v>65</v>
      </c>
      <c r="H39" s="53" t="s">
        <v>60</v>
      </c>
      <c r="I39" s="53" t="s">
        <v>152</v>
      </c>
      <c r="J39" s="53" t="s">
        <v>62</v>
      </c>
      <c r="K39" s="53"/>
      <c r="L39" s="53"/>
      <c r="M39" s="53"/>
      <c r="N39" s="52">
        <v>1.0416666666666666E-2</v>
      </c>
      <c r="O39" s="5">
        <f t="shared" si="3"/>
        <v>0.8125</v>
      </c>
      <c r="P39" s="5">
        <f t="shared" si="4"/>
        <v>0.82291666666666663</v>
      </c>
      <c r="Q39" s="1"/>
      <c r="R39" s="1"/>
    </row>
    <row r="40" spans="2:18" x14ac:dyDescent="0.35">
      <c r="B40" s="3">
        <v>2024</v>
      </c>
      <c r="C40" s="3" t="str">
        <f t="shared" ref="C40:C41" si="10">B40&amp;" "&amp;WEEKNUM(E40,2)</f>
        <v>2024 51</v>
      </c>
      <c r="D40" s="3" t="str">
        <f t="shared" ref="D40:D41" si="11">TEXT(E40,"dddd")</f>
        <v>lördag</v>
      </c>
      <c r="E40" s="51">
        <v>45647</v>
      </c>
      <c r="F40" s="52">
        <v>0.75</v>
      </c>
      <c r="G40" s="52" t="s">
        <v>65</v>
      </c>
      <c r="H40" s="53" t="s">
        <v>60</v>
      </c>
      <c r="I40" s="53" t="s">
        <v>174</v>
      </c>
      <c r="J40" s="53" t="s">
        <v>62</v>
      </c>
      <c r="K40" s="53"/>
      <c r="L40" s="53"/>
      <c r="M40" s="53"/>
      <c r="N40" s="52">
        <v>1.0416666666666666E-2</v>
      </c>
      <c r="O40" s="5">
        <f t="shared" ref="O40:O41" si="12">IF(J40="Kiosk/maskot/bollservice",F40-$O$2,F40)</f>
        <v>0.75</v>
      </c>
      <c r="P40" s="5">
        <f t="shared" ref="P40:P41" si="13">IF(J40="Kiosk/Maskot/Bollservice",F40+$P$2,F40+N40)</f>
        <v>0.76041666666666663</v>
      </c>
      <c r="Q40" s="1"/>
      <c r="R40" s="1"/>
    </row>
    <row r="41" spans="2:18" x14ac:dyDescent="0.35">
      <c r="B41" s="3">
        <f t="shared" ref="B41:B45" si="14">YEAR(E41)</f>
        <v>2025</v>
      </c>
      <c r="C41" s="3" t="str">
        <f t="shared" si="10"/>
        <v>2025 2</v>
      </c>
      <c r="D41" s="3" t="str">
        <f t="shared" si="11"/>
        <v>söndag</v>
      </c>
      <c r="E41" s="51">
        <v>45669</v>
      </c>
      <c r="F41" s="52">
        <v>0.55208333333333337</v>
      </c>
      <c r="G41" s="52" t="s">
        <v>65</v>
      </c>
      <c r="H41" s="53" t="s">
        <v>60</v>
      </c>
      <c r="I41" s="53" t="s">
        <v>4</v>
      </c>
      <c r="J41" s="53" t="s">
        <v>62</v>
      </c>
      <c r="K41" s="53"/>
      <c r="L41" s="53"/>
      <c r="M41" s="53"/>
      <c r="N41" s="52">
        <v>1.0416666666666666E-2</v>
      </c>
      <c r="O41" s="5">
        <f t="shared" si="12"/>
        <v>0.55208333333333337</v>
      </c>
      <c r="P41" s="5">
        <f t="shared" si="13"/>
        <v>0.5625</v>
      </c>
      <c r="Q41" s="1"/>
      <c r="R41" s="1"/>
    </row>
    <row r="42" spans="2:18" x14ac:dyDescent="0.35">
      <c r="B42" s="3">
        <f t="shared" si="14"/>
        <v>2025</v>
      </c>
      <c r="C42" s="3" t="str">
        <f t="shared" ref="C42" si="15">B42&amp;" "&amp;WEEKNUM(E42,2)</f>
        <v>2025 6</v>
      </c>
      <c r="D42" s="3" t="str">
        <f t="shared" ref="D42" si="16">TEXT(E42,"dddd")</f>
        <v>lördag</v>
      </c>
      <c r="E42" s="51">
        <v>45696</v>
      </c>
      <c r="F42" s="52">
        <v>0.72916666666666663</v>
      </c>
      <c r="G42" s="52" t="s">
        <v>65</v>
      </c>
      <c r="H42" s="53" t="s">
        <v>60</v>
      </c>
      <c r="I42" s="53" t="s">
        <v>59</v>
      </c>
      <c r="J42" s="53" t="s">
        <v>62</v>
      </c>
      <c r="K42" s="53"/>
      <c r="L42" s="53"/>
      <c r="M42" s="53"/>
      <c r="N42" s="52">
        <v>1.0416666666666666E-2</v>
      </c>
      <c r="O42" s="5">
        <f t="shared" ref="O42" si="17">IF(J42="Kiosk/maskot/bollservice",F42-$O$2,F42)</f>
        <v>0.72916666666666663</v>
      </c>
      <c r="P42" s="5">
        <f t="shared" ref="P42" si="18">IF(J42="Kiosk/Maskot/Bollservice",F42+$P$2,F42+N42)</f>
        <v>0.73958333333333326</v>
      </c>
      <c r="Q42" s="1"/>
      <c r="R42" s="1"/>
    </row>
    <row r="43" spans="2:18" x14ac:dyDescent="0.35">
      <c r="B43" s="3">
        <f t="shared" si="14"/>
        <v>2025</v>
      </c>
      <c r="C43" s="3" t="str">
        <f t="shared" si="8"/>
        <v>2025 8</v>
      </c>
      <c r="D43" s="3" t="str">
        <f t="shared" si="9"/>
        <v>fredag</v>
      </c>
      <c r="E43" s="51">
        <v>45709</v>
      </c>
      <c r="F43" s="52">
        <v>0.41666666666666669</v>
      </c>
      <c r="G43" s="52" t="s">
        <v>65</v>
      </c>
      <c r="H43" s="53" t="s">
        <v>163</v>
      </c>
      <c r="I43" s="53" t="s">
        <v>66</v>
      </c>
      <c r="J43" s="53" t="s">
        <v>61</v>
      </c>
      <c r="K43" s="53"/>
      <c r="L43" s="53"/>
      <c r="M43" s="53"/>
      <c r="N43" s="52">
        <v>0.1875</v>
      </c>
      <c r="O43" s="5">
        <f>IF(J43="Kiosk/maskot/bollservice",F43-$O$2,F43)</f>
        <v>0.33333333333333337</v>
      </c>
      <c r="P43" s="5">
        <f>IF(J43="Kiosk/Maskot/Bollservice",F43+$P$2,F43+N43)</f>
        <v>0.52083333333333337</v>
      </c>
      <c r="Q43" s="1"/>
      <c r="R43" s="1"/>
    </row>
    <row r="44" spans="2:18" x14ac:dyDescent="0.35">
      <c r="B44" s="3">
        <f t="shared" si="14"/>
        <v>2025</v>
      </c>
      <c r="C44" s="3" t="str">
        <f t="shared" si="8"/>
        <v>2025 8</v>
      </c>
      <c r="D44" s="3" t="str">
        <f t="shared" si="9"/>
        <v>fredag</v>
      </c>
      <c r="E44" s="51">
        <v>45709</v>
      </c>
      <c r="F44" s="52">
        <v>0.60416666666666663</v>
      </c>
      <c r="G44" s="52" t="s">
        <v>65</v>
      </c>
      <c r="H44" s="53" t="s">
        <v>163</v>
      </c>
      <c r="I44" s="53" t="s">
        <v>66</v>
      </c>
      <c r="J44" s="53" t="s">
        <v>61</v>
      </c>
      <c r="K44" s="53"/>
      <c r="L44" s="53"/>
      <c r="M44" s="53"/>
      <c r="N44" s="52">
        <v>0.1875</v>
      </c>
      <c r="O44" s="5">
        <f t="shared" ref="O44:O45" si="19">IF(J44="Kiosk/maskot/bollservice",F44-$O$2,F44)</f>
        <v>0.52083333333333326</v>
      </c>
      <c r="P44" s="5">
        <f t="shared" ref="P44:P45" si="20">IF(J44="Kiosk/Maskot/Bollservice",F44+$P$2,F44+N44)</f>
        <v>0.70833333333333326</v>
      </c>
      <c r="Q44" s="1"/>
      <c r="R44" s="1"/>
    </row>
    <row r="45" spans="2:18" x14ac:dyDescent="0.35">
      <c r="B45" s="3">
        <f t="shared" si="14"/>
        <v>2025</v>
      </c>
      <c r="C45" s="3" t="str">
        <f t="shared" si="8"/>
        <v>2025 8</v>
      </c>
      <c r="D45" s="3" t="str">
        <f t="shared" si="9"/>
        <v>lördag</v>
      </c>
      <c r="E45" s="51">
        <v>45710</v>
      </c>
      <c r="F45" s="52">
        <v>0.41666666666666669</v>
      </c>
      <c r="G45" s="52" t="s">
        <v>65</v>
      </c>
      <c r="H45" s="53" t="s">
        <v>163</v>
      </c>
      <c r="I45" s="53" t="s">
        <v>66</v>
      </c>
      <c r="J45" s="53" t="s">
        <v>61</v>
      </c>
      <c r="K45" s="53"/>
      <c r="L45" s="53"/>
      <c r="M45" s="53"/>
      <c r="N45" s="52">
        <v>0.1875</v>
      </c>
      <c r="O45" s="5">
        <f t="shared" si="19"/>
        <v>0.33333333333333337</v>
      </c>
      <c r="P45" s="5">
        <f t="shared" si="20"/>
        <v>0.52083333333333337</v>
      </c>
      <c r="Q45" s="1"/>
      <c r="R45" s="1"/>
    </row>
    <row r="46" spans="2:18" x14ac:dyDescent="0.35">
      <c r="B46" s="3">
        <f t="shared" ref="B46:B48" si="21">YEAR(E46)</f>
        <v>2025</v>
      </c>
      <c r="C46" s="3" t="str">
        <f t="shared" si="8"/>
        <v>2025 8</v>
      </c>
      <c r="D46" s="3" t="str">
        <f t="shared" ref="D46:D48" si="22">TEXT(E46,"dddd")</f>
        <v>lördag</v>
      </c>
      <c r="E46" s="51">
        <v>45710</v>
      </c>
      <c r="F46" s="52">
        <v>0.60416666666666663</v>
      </c>
      <c r="G46" s="52" t="s">
        <v>65</v>
      </c>
      <c r="H46" s="53" t="s">
        <v>163</v>
      </c>
      <c r="I46" s="53" t="s">
        <v>66</v>
      </c>
      <c r="J46" s="53" t="s">
        <v>61</v>
      </c>
      <c r="K46" s="53"/>
      <c r="L46" s="53"/>
      <c r="M46" s="53"/>
      <c r="N46" s="52">
        <v>0.1875</v>
      </c>
      <c r="O46" s="5">
        <f>IF(J46="Kiosk/maskot/bollservice",F46-$O$2,F46)</f>
        <v>0.52083333333333326</v>
      </c>
      <c r="P46" s="5">
        <f>IF(J46="Kiosk/Maskot/Bollservice",F46+$P$2,F46+N46)</f>
        <v>0.70833333333333326</v>
      </c>
      <c r="Q46" s="1"/>
      <c r="R46" s="1"/>
    </row>
    <row r="47" spans="2:18" x14ac:dyDescent="0.35">
      <c r="B47" s="3">
        <f t="shared" si="21"/>
        <v>2025</v>
      </c>
      <c r="C47" s="3" t="str">
        <f t="shared" si="8"/>
        <v>2025 8</v>
      </c>
      <c r="D47" s="3" t="str">
        <f t="shared" si="22"/>
        <v>söndag</v>
      </c>
      <c r="E47" s="51">
        <v>45711</v>
      </c>
      <c r="F47" s="52">
        <v>0.41666666666666669</v>
      </c>
      <c r="G47" s="52" t="s">
        <v>65</v>
      </c>
      <c r="H47" s="53" t="s">
        <v>163</v>
      </c>
      <c r="I47" s="53" t="s">
        <v>66</v>
      </c>
      <c r="J47" s="53" t="s">
        <v>61</v>
      </c>
      <c r="K47" s="53"/>
      <c r="L47" s="53"/>
      <c r="M47" s="53"/>
      <c r="N47" s="52">
        <v>0.1875</v>
      </c>
      <c r="O47" s="5">
        <f t="shared" ref="O47:O48" si="23">IF(J47="Kiosk/maskot/bollservice",F47-$O$2,F47)</f>
        <v>0.33333333333333337</v>
      </c>
      <c r="P47" s="5">
        <f t="shared" ref="P47:P48" si="24">IF(J47="Kiosk/Maskot/Bollservice",F47+$P$2,F47+N47)</f>
        <v>0.52083333333333337</v>
      </c>
      <c r="Q47" s="1"/>
      <c r="R47" s="1"/>
    </row>
    <row r="48" spans="2:18" x14ac:dyDescent="0.35">
      <c r="B48" s="3">
        <f t="shared" si="21"/>
        <v>2025</v>
      </c>
      <c r="C48" s="3" t="str">
        <f t="shared" si="8"/>
        <v>2025 8</v>
      </c>
      <c r="D48" s="3" t="str">
        <f t="shared" si="22"/>
        <v>söndag</v>
      </c>
      <c r="E48" s="51">
        <v>45711</v>
      </c>
      <c r="F48" s="52">
        <v>0.60416666666666663</v>
      </c>
      <c r="G48" s="52" t="s">
        <v>65</v>
      </c>
      <c r="H48" s="53" t="s">
        <v>163</v>
      </c>
      <c r="I48" s="53" t="s">
        <v>66</v>
      </c>
      <c r="J48" s="53" t="s">
        <v>61</v>
      </c>
      <c r="K48" s="53"/>
      <c r="L48" s="53"/>
      <c r="M48" s="53"/>
      <c r="N48" s="52">
        <v>0.1875</v>
      </c>
      <c r="O48" s="5">
        <f t="shared" si="23"/>
        <v>0.52083333333333326</v>
      </c>
      <c r="P48" s="5">
        <f t="shared" si="24"/>
        <v>0.70833333333333326</v>
      </c>
      <c r="Q48" s="1"/>
      <c r="R48" s="1"/>
    </row>
    <row r="49" spans="2:18" x14ac:dyDescent="0.35">
      <c r="B49" s="3">
        <f t="shared" si="2"/>
        <v>2024</v>
      </c>
      <c r="C49" s="3" t="str">
        <f t="shared" si="8"/>
        <v>2024 48</v>
      </c>
      <c r="D49" s="3" t="str">
        <f t="shared" si="1"/>
        <v>lördag</v>
      </c>
      <c r="E49" s="54">
        <v>45626</v>
      </c>
      <c r="F49" s="55">
        <v>0.45833333333333331</v>
      </c>
      <c r="G49" s="55"/>
      <c r="H49" s="56" t="s">
        <v>27</v>
      </c>
      <c r="I49" s="56"/>
      <c r="J49" s="56" t="s">
        <v>35</v>
      </c>
      <c r="K49" s="56">
        <v>2</v>
      </c>
      <c r="L49" s="56"/>
      <c r="M49" s="56"/>
      <c r="N49" s="55">
        <v>0.10416666666666667</v>
      </c>
      <c r="O49" s="5">
        <f t="shared" si="3"/>
        <v>0.45833333333333331</v>
      </c>
      <c r="P49" s="5">
        <f t="shared" si="4"/>
        <v>0.5625</v>
      </c>
      <c r="Q49" s="1"/>
      <c r="R49" s="1"/>
    </row>
    <row r="50" spans="2:18" x14ac:dyDescent="0.35">
      <c r="B50" s="3">
        <f t="shared" si="2"/>
        <v>2024</v>
      </c>
      <c r="C50" s="3" t="str">
        <f t="shared" si="8"/>
        <v>2024 48</v>
      </c>
      <c r="D50" s="3" t="str">
        <f t="shared" si="1"/>
        <v>lördag</v>
      </c>
      <c r="E50" s="54">
        <v>45626</v>
      </c>
      <c r="F50" s="55">
        <v>0.5625</v>
      </c>
      <c r="G50" s="55"/>
      <c r="H50" s="56" t="s">
        <v>27</v>
      </c>
      <c r="I50" s="56"/>
      <c r="J50" s="56" t="s">
        <v>35</v>
      </c>
      <c r="K50" s="56">
        <v>2</v>
      </c>
      <c r="L50" s="56"/>
      <c r="M50" s="56"/>
      <c r="N50" s="55">
        <v>0.10416666666666667</v>
      </c>
      <c r="O50" s="5">
        <f t="shared" si="3"/>
        <v>0.5625</v>
      </c>
      <c r="P50" s="5">
        <f t="shared" si="4"/>
        <v>0.66666666666666663</v>
      </c>
      <c r="Q50" s="1"/>
      <c r="R50" s="1"/>
    </row>
    <row r="51" spans="2:18" x14ac:dyDescent="0.35">
      <c r="B51" s="3">
        <f t="shared" si="2"/>
        <v>2024</v>
      </c>
      <c r="C51" s="3" t="str">
        <f t="shared" si="8"/>
        <v>2024 48</v>
      </c>
      <c r="D51" s="3" t="str">
        <f t="shared" si="1"/>
        <v>söndag</v>
      </c>
      <c r="E51" s="54">
        <v>45627</v>
      </c>
      <c r="F51" s="55">
        <v>0.45833333333333331</v>
      </c>
      <c r="G51" s="55"/>
      <c r="H51" s="56" t="s">
        <v>27</v>
      </c>
      <c r="I51" s="56"/>
      <c r="J51" s="56" t="s">
        <v>35</v>
      </c>
      <c r="K51" s="56">
        <v>2</v>
      </c>
      <c r="L51" s="56"/>
      <c r="M51" s="56"/>
      <c r="N51" s="55">
        <v>0.10416666666666667</v>
      </c>
      <c r="O51" s="5">
        <f t="shared" si="3"/>
        <v>0.45833333333333331</v>
      </c>
      <c r="P51" s="5">
        <f t="shared" si="4"/>
        <v>0.5625</v>
      </c>
      <c r="Q51" s="1"/>
      <c r="R51" s="1"/>
    </row>
    <row r="52" spans="2:18" x14ac:dyDescent="0.35">
      <c r="B52" s="3">
        <f t="shared" si="2"/>
        <v>2024</v>
      </c>
      <c r="C52" s="3" t="str">
        <f t="shared" si="8"/>
        <v>2024 48</v>
      </c>
      <c r="D52" s="3" t="str">
        <f t="shared" si="1"/>
        <v>söndag</v>
      </c>
      <c r="E52" s="54">
        <v>45627</v>
      </c>
      <c r="F52" s="55">
        <v>0.5625</v>
      </c>
      <c r="G52" s="55"/>
      <c r="H52" s="56" t="s">
        <v>27</v>
      </c>
      <c r="I52" s="56"/>
      <c r="J52" s="56" t="s">
        <v>35</v>
      </c>
      <c r="K52" s="56">
        <v>2</v>
      </c>
      <c r="L52" s="56"/>
      <c r="M52" s="56"/>
      <c r="N52" s="55">
        <v>0.10416666666666667</v>
      </c>
      <c r="O52" s="5">
        <f t="shared" si="3"/>
        <v>0.5625</v>
      </c>
      <c r="P52" s="5">
        <f t="shared" si="4"/>
        <v>0.66666666666666663</v>
      </c>
      <c r="Q52" s="1"/>
      <c r="R52" s="1"/>
    </row>
    <row r="53" spans="2:18" x14ac:dyDescent="0.35">
      <c r="B53" s="3">
        <f t="shared" si="2"/>
        <v>2024</v>
      </c>
      <c r="C53" s="3" t="str">
        <f t="shared" si="8"/>
        <v>2024 49</v>
      </c>
      <c r="D53" s="3" t="str">
        <f t="shared" si="1"/>
        <v>lördag</v>
      </c>
      <c r="E53" s="54">
        <v>45633</v>
      </c>
      <c r="F53" s="55">
        <v>0.45833333333333331</v>
      </c>
      <c r="G53" s="55"/>
      <c r="H53" s="56" t="s">
        <v>27</v>
      </c>
      <c r="I53" s="56"/>
      <c r="J53" s="56" t="s">
        <v>35</v>
      </c>
      <c r="K53" s="56">
        <v>2</v>
      </c>
      <c r="L53" s="56"/>
      <c r="M53" s="56"/>
      <c r="N53" s="55">
        <v>0.10416666666666667</v>
      </c>
      <c r="O53" s="5">
        <f t="shared" si="3"/>
        <v>0.45833333333333331</v>
      </c>
      <c r="P53" s="5">
        <f t="shared" si="4"/>
        <v>0.5625</v>
      </c>
      <c r="Q53" s="1"/>
      <c r="R53" s="1"/>
    </row>
    <row r="54" spans="2:18" x14ac:dyDescent="0.35">
      <c r="B54" s="3">
        <f t="shared" si="2"/>
        <v>2024</v>
      </c>
      <c r="C54" s="3" t="str">
        <f t="shared" si="8"/>
        <v>2024 49</v>
      </c>
      <c r="D54" s="3" t="str">
        <f t="shared" si="1"/>
        <v>lördag</v>
      </c>
      <c r="E54" s="54">
        <v>45633</v>
      </c>
      <c r="F54" s="55">
        <v>0.5625</v>
      </c>
      <c r="G54" s="55"/>
      <c r="H54" s="56" t="s">
        <v>27</v>
      </c>
      <c r="I54" s="56"/>
      <c r="J54" s="56" t="s">
        <v>35</v>
      </c>
      <c r="K54" s="56">
        <v>2</v>
      </c>
      <c r="L54" s="56"/>
      <c r="M54" s="56"/>
      <c r="N54" s="55">
        <v>0.10416666666666667</v>
      </c>
      <c r="O54" s="5">
        <f t="shared" si="3"/>
        <v>0.5625</v>
      </c>
      <c r="P54" s="5">
        <f t="shared" si="4"/>
        <v>0.66666666666666663</v>
      </c>
      <c r="Q54" s="1"/>
      <c r="R54" s="1"/>
    </row>
    <row r="55" spans="2:18" x14ac:dyDescent="0.35">
      <c r="B55" s="3">
        <f t="shared" si="2"/>
        <v>2024</v>
      </c>
      <c r="C55" s="3" t="str">
        <f>B55&amp;" "&amp;WEEKNUM(E55,2)</f>
        <v>2024 49</v>
      </c>
      <c r="D55" s="3" t="str">
        <f t="shared" si="1"/>
        <v>söndag</v>
      </c>
      <c r="E55" s="54">
        <v>45634</v>
      </c>
      <c r="F55" s="55">
        <v>0.45833333333333331</v>
      </c>
      <c r="G55" s="55"/>
      <c r="H55" s="56" t="s">
        <v>27</v>
      </c>
      <c r="I55" s="56"/>
      <c r="J55" s="56" t="s">
        <v>35</v>
      </c>
      <c r="K55" s="56">
        <v>2</v>
      </c>
      <c r="L55" s="56"/>
      <c r="M55" s="56"/>
      <c r="N55" s="55">
        <v>0.10416666666666667</v>
      </c>
      <c r="O55" s="5">
        <f t="shared" si="3"/>
        <v>0.45833333333333331</v>
      </c>
      <c r="P55" s="5">
        <f t="shared" si="4"/>
        <v>0.5625</v>
      </c>
      <c r="Q55" s="1"/>
      <c r="R55" s="1"/>
    </row>
    <row r="56" spans="2:18" x14ac:dyDescent="0.35">
      <c r="B56" s="3">
        <f t="shared" si="2"/>
        <v>2024</v>
      </c>
      <c r="C56" s="3" t="str">
        <f t="shared" ref="C56:C64" si="25">B56&amp;" "&amp;WEEKNUM(E56,2)</f>
        <v>2024 49</v>
      </c>
      <c r="D56" s="3" t="str">
        <f t="shared" si="1"/>
        <v>söndag</v>
      </c>
      <c r="E56" s="54">
        <v>45634</v>
      </c>
      <c r="F56" s="55">
        <v>0.5625</v>
      </c>
      <c r="G56" s="55"/>
      <c r="H56" s="56" t="s">
        <v>27</v>
      </c>
      <c r="I56" s="56"/>
      <c r="J56" s="56" t="s">
        <v>35</v>
      </c>
      <c r="K56" s="56">
        <v>2</v>
      </c>
      <c r="L56" s="56"/>
      <c r="M56" s="56"/>
      <c r="N56" s="55">
        <v>0.10416666666666667</v>
      </c>
      <c r="O56" s="5">
        <f t="shared" si="3"/>
        <v>0.5625</v>
      </c>
      <c r="P56" s="5">
        <f t="shared" si="4"/>
        <v>0.66666666666666663</v>
      </c>
      <c r="Q56" s="1"/>
      <c r="R56" s="1"/>
    </row>
    <row r="57" spans="2:18" x14ac:dyDescent="0.35">
      <c r="B57" s="3">
        <f t="shared" si="2"/>
        <v>2024</v>
      </c>
      <c r="C57" s="3" t="str">
        <f t="shared" si="25"/>
        <v>2024 50</v>
      </c>
      <c r="D57" s="3" t="str">
        <f t="shared" si="1"/>
        <v>lördag</v>
      </c>
      <c r="E57" s="54">
        <v>45640</v>
      </c>
      <c r="F57" s="55">
        <v>0.45833333333333331</v>
      </c>
      <c r="G57" s="55"/>
      <c r="H57" s="56" t="s">
        <v>27</v>
      </c>
      <c r="I57" s="56"/>
      <c r="J57" s="56" t="s">
        <v>35</v>
      </c>
      <c r="K57" s="56">
        <v>2</v>
      </c>
      <c r="L57" s="56"/>
      <c r="M57" s="56"/>
      <c r="N57" s="55">
        <v>0.10416666666666667</v>
      </c>
      <c r="O57" s="5">
        <f t="shared" si="3"/>
        <v>0.45833333333333331</v>
      </c>
      <c r="P57" s="5">
        <f t="shared" si="4"/>
        <v>0.5625</v>
      </c>
      <c r="Q57" s="1"/>
      <c r="R57" s="1"/>
    </row>
    <row r="58" spans="2:18" x14ac:dyDescent="0.35">
      <c r="B58" s="3">
        <f t="shared" si="2"/>
        <v>2024</v>
      </c>
      <c r="C58" s="3" t="str">
        <f t="shared" si="25"/>
        <v>2024 50</v>
      </c>
      <c r="D58" s="3" t="str">
        <f t="shared" si="1"/>
        <v>lördag</v>
      </c>
      <c r="E58" s="54">
        <v>45640</v>
      </c>
      <c r="F58" s="55">
        <v>0.5625</v>
      </c>
      <c r="G58" s="55"/>
      <c r="H58" s="56" t="s">
        <v>27</v>
      </c>
      <c r="I58" s="56"/>
      <c r="J58" s="56" t="s">
        <v>35</v>
      </c>
      <c r="K58" s="56">
        <v>2</v>
      </c>
      <c r="L58" s="56"/>
      <c r="M58" s="56"/>
      <c r="N58" s="55">
        <v>0.10416666666666667</v>
      </c>
      <c r="O58" s="5">
        <f t="shared" si="3"/>
        <v>0.5625</v>
      </c>
      <c r="P58" s="5">
        <f t="shared" si="4"/>
        <v>0.66666666666666663</v>
      </c>
      <c r="Q58" s="1"/>
      <c r="R58" s="1"/>
    </row>
    <row r="59" spans="2:18" x14ac:dyDescent="0.35">
      <c r="B59" s="3">
        <f>YEAR(E59)</f>
        <v>2024</v>
      </c>
      <c r="C59" s="3" t="str">
        <f t="shared" si="25"/>
        <v>2024 50</v>
      </c>
      <c r="D59" s="3" t="str">
        <f>TEXT(E59,"dddd")</f>
        <v>söndag</v>
      </c>
      <c r="E59" s="54">
        <v>45641</v>
      </c>
      <c r="F59" s="55">
        <v>0.45833333333333331</v>
      </c>
      <c r="G59" s="55"/>
      <c r="H59" s="56" t="s">
        <v>27</v>
      </c>
      <c r="I59" s="56"/>
      <c r="J59" s="56" t="s">
        <v>35</v>
      </c>
      <c r="K59" s="56">
        <v>2</v>
      </c>
      <c r="L59" s="56"/>
      <c r="M59" s="56"/>
      <c r="N59" s="55">
        <v>0.10416666666666667</v>
      </c>
      <c r="O59" s="5">
        <f>IF(J59="Kiosk/maskot/bollservice",F59-$O$2,F59)</f>
        <v>0.45833333333333331</v>
      </c>
      <c r="P59" s="5">
        <f>IF(J59="Kiosk/Maskot/Bollservice",F59+$P$2,F59+N59)</f>
        <v>0.5625</v>
      </c>
      <c r="Q59" s="1"/>
      <c r="R59" s="1"/>
    </row>
    <row r="60" spans="2:18" x14ac:dyDescent="0.35">
      <c r="B60" s="3">
        <f>YEAR(E60)</f>
        <v>2024</v>
      </c>
      <c r="C60" s="3" t="str">
        <f t="shared" si="25"/>
        <v>2024 50</v>
      </c>
      <c r="D60" s="3" t="str">
        <f>TEXT(E60,"dddd")</f>
        <v>söndag</v>
      </c>
      <c r="E60" s="54">
        <v>45641</v>
      </c>
      <c r="F60" s="55">
        <v>0.5625</v>
      </c>
      <c r="G60" s="55"/>
      <c r="H60" s="56" t="s">
        <v>27</v>
      </c>
      <c r="I60" s="56"/>
      <c r="J60" s="56" t="s">
        <v>35</v>
      </c>
      <c r="K60" s="56">
        <v>2</v>
      </c>
      <c r="L60" s="56"/>
      <c r="M60" s="56"/>
      <c r="N60" s="55">
        <v>0.10416666666666667</v>
      </c>
      <c r="O60" s="5">
        <f>IF(J60="Kiosk/maskot/bollservice",F60-$O$2,F60)</f>
        <v>0.5625</v>
      </c>
      <c r="P60" s="5">
        <f>IF(J60="Kiosk/Maskot/Bollservice",F60+$P$2,F60+N60)</f>
        <v>0.66666666666666663</v>
      </c>
      <c r="Q60" s="1"/>
      <c r="R60" s="1"/>
    </row>
    <row r="61" spans="2:18" x14ac:dyDescent="0.35">
      <c r="B61" s="3">
        <f t="shared" ref="B61:B62" si="26">YEAR(E61)</f>
        <v>2024</v>
      </c>
      <c r="C61" s="3" t="str">
        <f t="shared" si="25"/>
        <v>2024 51</v>
      </c>
      <c r="D61" s="3" t="str">
        <f t="shared" ref="D61:D62" si="27">TEXT(E61,"dddd")</f>
        <v>lördag</v>
      </c>
      <c r="E61" s="54">
        <v>45647</v>
      </c>
      <c r="F61" s="55">
        <v>0.41666666666666669</v>
      </c>
      <c r="G61" s="55"/>
      <c r="H61" s="56" t="s">
        <v>27</v>
      </c>
      <c r="I61" s="56"/>
      <c r="J61" s="56" t="s">
        <v>35</v>
      </c>
      <c r="K61" s="56">
        <v>2</v>
      </c>
      <c r="L61" s="56"/>
      <c r="M61" s="56"/>
      <c r="N61" s="55">
        <v>0.14583333333333334</v>
      </c>
      <c r="O61" s="5">
        <f t="shared" ref="O61:O62" si="28">IF(J61="Kiosk/maskot/bollservice",F61-$O$2,F61)</f>
        <v>0.41666666666666669</v>
      </c>
      <c r="P61" s="5">
        <f t="shared" ref="P61:P62" si="29">IF(J61="Kiosk/Maskot/Bollservice",F61+$P$2,F61+N61)</f>
        <v>0.5625</v>
      </c>
      <c r="Q61" s="1"/>
      <c r="R61" s="1"/>
    </row>
    <row r="62" spans="2:18" x14ac:dyDescent="0.35">
      <c r="B62" s="3">
        <f t="shared" si="26"/>
        <v>2024</v>
      </c>
      <c r="C62" s="3" t="str">
        <f t="shared" si="25"/>
        <v>2024 51</v>
      </c>
      <c r="D62" s="3" t="str">
        <f t="shared" si="27"/>
        <v>lördag</v>
      </c>
      <c r="E62" s="54">
        <v>45647</v>
      </c>
      <c r="F62" s="55">
        <v>0.5625</v>
      </c>
      <c r="G62" s="55"/>
      <c r="H62" s="56" t="s">
        <v>27</v>
      </c>
      <c r="I62" s="56"/>
      <c r="J62" s="56" t="s">
        <v>35</v>
      </c>
      <c r="K62" s="56">
        <v>2</v>
      </c>
      <c r="L62" s="56"/>
      <c r="M62" s="56"/>
      <c r="N62" s="55">
        <v>0.14583333333333334</v>
      </c>
      <c r="O62" s="5">
        <f t="shared" si="28"/>
        <v>0.5625</v>
      </c>
      <c r="P62" s="5">
        <f t="shared" si="29"/>
        <v>0.70833333333333337</v>
      </c>
      <c r="Q62" s="1"/>
      <c r="R62" s="1"/>
    </row>
    <row r="63" spans="2:18" x14ac:dyDescent="0.35">
      <c r="B63" s="3">
        <f>YEAR(E63)</f>
        <v>2024</v>
      </c>
      <c r="C63" s="3" t="str">
        <f t="shared" si="25"/>
        <v>2024 51</v>
      </c>
      <c r="D63" s="3" t="str">
        <f>TEXT(E63,"dddd")</f>
        <v>söndag</v>
      </c>
      <c r="E63" s="54">
        <v>45648</v>
      </c>
      <c r="F63" s="55">
        <v>0.45833333333333331</v>
      </c>
      <c r="G63" s="55"/>
      <c r="H63" s="56" t="s">
        <v>27</v>
      </c>
      <c r="I63" s="56"/>
      <c r="J63" s="56" t="s">
        <v>35</v>
      </c>
      <c r="K63" s="56">
        <v>2</v>
      </c>
      <c r="L63" s="56"/>
      <c r="M63" s="56"/>
      <c r="N63" s="55">
        <v>0.125</v>
      </c>
      <c r="O63" s="5">
        <f>IF(J63="Kiosk/maskot/bollservice",F63-$O$2,F63)</f>
        <v>0.45833333333333331</v>
      </c>
      <c r="P63" s="5">
        <f>IF(J63="Kiosk/Maskot/Bollservice",F63+$P$2,F63+N63)</f>
        <v>0.58333333333333326</v>
      </c>
      <c r="Q63" s="1"/>
      <c r="R63" s="1"/>
    </row>
    <row r="64" spans="2:18" x14ac:dyDescent="0.35">
      <c r="B64" s="3">
        <f>YEAR(E64)</f>
        <v>2024</v>
      </c>
      <c r="C64" s="3" t="str">
        <f t="shared" si="25"/>
        <v>2024 51</v>
      </c>
      <c r="D64" s="3" t="str">
        <f>TEXT(E64,"dddd")</f>
        <v>söndag</v>
      </c>
      <c r="E64" s="54">
        <v>45648</v>
      </c>
      <c r="F64" s="55">
        <v>0.58333333333333337</v>
      </c>
      <c r="G64" s="55"/>
      <c r="H64" s="56" t="s">
        <v>27</v>
      </c>
      <c r="I64" s="56"/>
      <c r="J64" s="56" t="s">
        <v>35</v>
      </c>
      <c r="K64" s="56">
        <v>2</v>
      </c>
      <c r="L64" s="56"/>
      <c r="M64" s="56"/>
      <c r="N64" s="55">
        <v>0.125</v>
      </c>
      <c r="O64" s="5">
        <f>IF(J64="Kiosk/maskot/bollservice",F64-$O$2,F64)</f>
        <v>0.58333333333333337</v>
      </c>
      <c r="P64" s="5">
        <f>IF(J64="Kiosk/Maskot/Bollservice",F64+$P$2,F64+N64)</f>
        <v>0.70833333333333337</v>
      </c>
      <c r="Q64" s="1"/>
      <c r="R64" s="1"/>
    </row>
    <row r="65" spans="2:18" x14ac:dyDescent="0.35">
      <c r="B65" s="3">
        <v>2024</v>
      </c>
      <c r="C65" s="3" t="str">
        <f>B65&amp;" "&amp;"50?"</f>
        <v>2024 50?</v>
      </c>
      <c r="D65" s="3" t="s">
        <v>169</v>
      </c>
      <c r="E65" s="54" t="s">
        <v>168</v>
      </c>
      <c r="F65" s="55">
        <v>0.41666666666666669</v>
      </c>
      <c r="G65" s="55"/>
      <c r="H65" s="56" t="s">
        <v>27</v>
      </c>
      <c r="I65" s="56"/>
      <c r="J65" s="56" t="s">
        <v>130</v>
      </c>
      <c r="K65" s="56">
        <v>2</v>
      </c>
      <c r="L65" s="56"/>
      <c r="M65" s="56"/>
      <c r="N65" s="55">
        <v>0.10416666666666667</v>
      </c>
      <c r="O65" s="5">
        <f t="shared" ref="O65" si="30">IF(J65="Kiosk/maskot/bollservice",F65-$O$2,F65)</f>
        <v>0.41666666666666669</v>
      </c>
      <c r="P65" s="5">
        <f t="shared" si="4"/>
        <v>0.52083333333333337</v>
      </c>
      <c r="Q65" s="1"/>
      <c r="R65" s="1"/>
    </row>
    <row r="66" spans="2:18" x14ac:dyDescent="0.35">
      <c r="B66" s="3">
        <v>2024</v>
      </c>
      <c r="C66" s="3" t="str">
        <f>B66&amp;" "&amp;"50?"</f>
        <v>2024 50?</v>
      </c>
      <c r="D66" s="3" t="s">
        <v>169</v>
      </c>
      <c r="E66" s="54" t="s">
        <v>168</v>
      </c>
      <c r="F66" s="55">
        <v>0.52083333333333337</v>
      </c>
      <c r="G66" s="55"/>
      <c r="H66" s="56" t="s">
        <v>27</v>
      </c>
      <c r="I66" s="56"/>
      <c r="J66" s="56" t="s">
        <v>130</v>
      </c>
      <c r="K66" s="56">
        <v>2</v>
      </c>
      <c r="L66" s="56"/>
      <c r="M66" s="56"/>
      <c r="N66" s="55">
        <v>0.10416666666666667</v>
      </c>
      <c r="O66" s="5">
        <f t="shared" ref="O66" si="31">IF(J66="Kiosk/maskot/bollservice",F66-$O$2,F66)</f>
        <v>0.52083333333333337</v>
      </c>
      <c r="P66" s="5">
        <f t="shared" si="4"/>
        <v>0.625</v>
      </c>
      <c r="Q66" s="1"/>
      <c r="R66" s="1"/>
    </row>
    <row r="67" spans="2:18" x14ac:dyDescent="0.35">
      <c r="B67" s="3">
        <v>2024</v>
      </c>
      <c r="C67" s="3" t="str">
        <f>B67&amp;" "&amp;"53?"</f>
        <v>2024 53?</v>
      </c>
      <c r="D67" s="3" t="s">
        <v>166</v>
      </c>
      <c r="E67" s="54" t="s">
        <v>165</v>
      </c>
      <c r="F67" s="55">
        <v>0.64583333333333337</v>
      </c>
      <c r="G67" s="55"/>
      <c r="H67" s="56" t="s">
        <v>27</v>
      </c>
      <c r="I67" s="56"/>
      <c r="J67" s="56" t="s">
        <v>36</v>
      </c>
      <c r="K67" s="56">
        <v>8</v>
      </c>
      <c r="L67" s="56"/>
      <c r="M67" s="56"/>
      <c r="N67" s="55">
        <v>0.1875</v>
      </c>
      <c r="O67" s="5">
        <f t="shared" si="3"/>
        <v>0.64583333333333337</v>
      </c>
      <c r="P67" s="5">
        <f t="shared" si="4"/>
        <v>0.83333333333333337</v>
      </c>
      <c r="Q67" s="1"/>
      <c r="R67" s="1"/>
    </row>
  </sheetData>
  <autoFilter ref="B4:Z67" xr:uid="{0C8D0F38-04BA-44B6-8651-FA48101C98BD}"/>
  <phoneticPr fontId="3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353A7-EF3D-46E4-BB41-86826FFA7108}">
  <sheetPr>
    <pageSetUpPr fitToPage="1"/>
  </sheetPr>
  <dimension ref="A1:BK69"/>
  <sheetViews>
    <sheetView tabSelected="1" topLeftCell="N4" zoomScale="60" zoomScaleNormal="60" workbookViewId="0">
      <selection activeCell="M4" sqref="A1:M1048576"/>
    </sheetView>
  </sheetViews>
  <sheetFormatPr defaultColWidth="31.36328125" defaultRowHeight="19.5" customHeight="1" x14ac:dyDescent="0.5"/>
  <cols>
    <col min="1" max="1" width="9.90625" style="15" hidden="1" customWidth="1"/>
    <col min="2" max="2" width="22.26953125" style="15" hidden="1" customWidth="1"/>
    <col min="3" max="3" width="23.54296875" style="15" hidden="1" customWidth="1"/>
    <col min="4" max="4" width="9" style="15" hidden="1" customWidth="1"/>
    <col min="5" max="5" width="8.90625" style="15" hidden="1" customWidth="1"/>
    <col min="6" max="6" width="23.1796875" style="16" hidden="1" customWidth="1"/>
    <col min="7" max="7" width="17.7265625" style="16" hidden="1" customWidth="1"/>
    <col min="8" max="8" width="12.81640625" style="16" hidden="1" customWidth="1"/>
    <col min="9" max="9" width="18.453125" style="16" hidden="1" customWidth="1"/>
    <col min="10" max="10" width="20.81640625" style="16" hidden="1" customWidth="1"/>
    <col min="11" max="13" width="24.6328125" style="17" hidden="1" customWidth="1"/>
    <col min="14" max="14" width="42.90625" style="17" customWidth="1"/>
    <col min="15" max="15" width="17.81640625" style="32" customWidth="1"/>
    <col min="16" max="56" width="22.453125" style="18" customWidth="1"/>
    <col min="57" max="62" width="22.453125" style="18" hidden="1" customWidth="1"/>
    <col min="63" max="16384" width="31.36328125" style="15"/>
  </cols>
  <sheetData>
    <row r="1" spans="2:63" s="14" customFormat="1" ht="21" hidden="1" x14ac:dyDescent="0.35">
      <c r="O1" s="36"/>
      <c r="P1" s="14" t="s">
        <v>20</v>
      </c>
      <c r="Q1" s="14" t="s">
        <v>143</v>
      </c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</row>
    <row r="2" spans="2:63" s="14" customFormat="1" ht="21" hidden="1" x14ac:dyDescent="0.35">
      <c r="O2" s="36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2:63" s="14" customFormat="1" ht="21" hidden="1" x14ac:dyDescent="0.35">
      <c r="O3" s="36"/>
      <c r="P3" s="14" t="s">
        <v>16</v>
      </c>
      <c r="Q3" s="14" t="s">
        <v>17</v>
      </c>
      <c r="R3" s="14" t="s">
        <v>18</v>
      </c>
      <c r="S3" s="14" t="s">
        <v>63</v>
      </c>
      <c r="T3" s="14" t="s">
        <v>21</v>
      </c>
      <c r="U3" s="14" t="s">
        <v>10</v>
      </c>
      <c r="V3" s="14" t="s">
        <v>19</v>
      </c>
      <c r="W3" s="14" t="s">
        <v>8</v>
      </c>
      <c r="X3" s="14" t="s">
        <v>9</v>
      </c>
      <c r="Y3" s="14" t="s">
        <v>34</v>
      </c>
      <c r="Z3" s="14" t="s">
        <v>32</v>
      </c>
      <c r="AA3" s="14" t="s">
        <v>45</v>
      </c>
      <c r="AB3" s="14" t="s">
        <v>180</v>
      </c>
      <c r="AX3" s="63"/>
      <c r="BK3"/>
    </row>
    <row r="4" spans="2:63" s="14" customFormat="1" ht="21" x14ac:dyDescent="0.35">
      <c r="O4" s="36" t="s">
        <v>16</v>
      </c>
      <c r="P4" s="62" t="s">
        <v>131</v>
      </c>
      <c r="Q4" s="62" t="s">
        <v>132</v>
      </c>
      <c r="R4" s="62" t="s">
        <v>133</v>
      </c>
      <c r="S4" s="62" t="s">
        <v>134</v>
      </c>
      <c r="T4" s="62" t="s">
        <v>135</v>
      </c>
      <c r="U4" s="62" t="s">
        <v>135</v>
      </c>
      <c r="V4" s="62" t="s">
        <v>136</v>
      </c>
      <c r="W4" s="62" t="s">
        <v>136</v>
      </c>
      <c r="X4" s="62" t="s">
        <v>136</v>
      </c>
      <c r="Y4" s="62" t="s">
        <v>136</v>
      </c>
      <c r="Z4" s="62" t="s">
        <v>137</v>
      </c>
      <c r="AA4" s="62" t="s">
        <v>137</v>
      </c>
      <c r="AB4" s="62" t="s">
        <v>137</v>
      </c>
      <c r="AC4" s="62" t="s">
        <v>137</v>
      </c>
      <c r="AD4" s="62" t="s">
        <v>137</v>
      </c>
      <c r="AE4" s="62" t="s">
        <v>170</v>
      </c>
      <c r="AF4" s="62" t="s">
        <v>170</v>
      </c>
      <c r="AG4" s="62" t="s">
        <v>138</v>
      </c>
      <c r="AH4" s="62" t="s">
        <v>138</v>
      </c>
      <c r="AI4" s="62" t="s">
        <v>138</v>
      </c>
      <c r="AJ4" s="62" t="s">
        <v>138</v>
      </c>
      <c r="AK4" s="62" t="s">
        <v>138</v>
      </c>
      <c r="AL4" s="62" t="s">
        <v>139</v>
      </c>
      <c r="AM4" s="62" t="s">
        <v>139</v>
      </c>
      <c r="AN4" s="62" t="s">
        <v>139</v>
      </c>
      <c r="AO4" s="62" t="s">
        <v>139</v>
      </c>
      <c r="AP4" s="62" t="s">
        <v>139</v>
      </c>
      <c r="AQ4" s="62" t="s">
        <v>139</v>
      </c>
      <c r="AR4" s="62" t="s">
        <v>140</v>
      </c>
      <c r="AS4" s="62" t="s">
        <v>167</v>
      </c>
      <c r="AT4" s="62" t="s">
        <v>141</v>
      </c>
      <c r="AU4" s="62" t="s">
        <v>141</v>
      </c>
      <c r="AV4" s="62" t="s">
        <v>141</v>
      </c>
      <c r="AW4" s="62" t="s">
        <v>142</v>
      </c>
      <c r="AX4" s="67" t="s">
        <v>129</v>
      </c>
      <c r="AY4" s="67" t="s">
        <v>129</v>
      </c>
      <c r="AZ4" s="67" t="s">
        <v>145</v>
      </c>
      <c r="BA4" s="67" t="s">
        <v>145</v>
      </c>
      <c r="BB4" s="62" t="s">
        <v>146</v>
      </c>
      <c r="BC4" s="62" t="s">
        <v>146</v>
      </c>
      <c r="BD4" s="14" t="s">
        <v>187</v>
      </c>
      <c r="BE4" s="14" t="s">
        <v>164</v>
      </c>
      <c r="BF4" s="14" t="s">
        <v>164</v>
      </c>
      <c r="BG4" s="14" t="s">
        <v>164</v>
      </c>
      <c r="BH4" s="14" t="s">
        <v>164</v>
      </c>
      <c r="BI4" s="14" t="s">
        <v>164</v>
      </c>
      <c r="BJ4" s="14" t="s">
        <v>164</v>
      </c>
      <c r="BK4"/>
    </row>
    <row r="5" spans="2:63" s="14" customFormat="1" ht="21" x14ac:dyDescent="0.35">
      <c r="O5" s="36" t="s">
        <v>17</v>
      </c>
      <c r="P5" s="42">
        <v>45590</v>
      </c>
      <c r="Q5" s="42">
        <v>45598</v>
      </c>
      <c r="R5" s="42">
        <v>45604</v>
      </c>
      <c r="S5" s="42">
        <v>45609</v>
      </c>
      <c r="T5" s="42">
        <v>45616</v>
      </c>
      <c r="U5" s="42">
        <v>45618</v>
      </c>
      <c r="V5" s="42">
        <v>45626</v>
      </c>
      <c r="W5" s="42">
        <v>45626</v>
      </c>
      <c r="X5" s="42">
        <v>45627</v>
      </c>
      <c r="Y5" s="42">
        <v>45627</v>
      </c>
      <c r="Z5" s="42">
        <v>45629</v>
      </c>
      <c r="AA5" s="42">
        <v>45633</v>
      </c>
      <c r="AB5" s="42">
        <v>45633</v>
      </c>
      <c r="AC5" s="42">
        <v>45634</v>
      </c>
      <c r="AD5" s="42">
        <v>45634</v>
      </c>
      <c r="AE5" s="42" t="s">
        <v>168</v>
      </c>
      <c r="AF5" s="42" t="s">
        <v>168</v>
      </c>
      <c r="AG5" s="42">
        <v>45640</v>
      </c>
      <c r="AH5" s="42">
        <v>45640</v>
      </c>
      <c r="AI5" s="42">
        <v>45640</v>
      </c>
      <c r="AJ5" s="42">
        <v>45641</v>
      </c>
      <c r="AK5" s="42">
        <v>45641</v>
      </c>
      <c r="AL5" s="42">
        <v>45646</v>
      </c>
      <c r="AM5" s="42">
        <v>45647</v>
      </c>
      <c r="AN5" s="42">
        <v>45647</v>
      </c>
      <c r="AO5" s="42">
        <v>45647</v>
      </c>
      <c r="AP5" s="42">
        <v>45648</v>
      </c>
      <c r="AQ5" s="42">
        <v>45648</v>
      </c>
      <c r="AR5" s="42">
        <v>45654</v>
      </c>
      <c r="AS5" s="42" t="s">
        <v>165</v>
      </c>
      <c r="AT5" s="42">
        <v>45665</v>
      </c>
      <c r="AU5" s="42">
        <v>45667</v>
      </c>
      <c r="AV5" s="42">
        <v>45669</v>
      </c>
      <c r="AW5" s="42">
        <v>45685</v>
      </c>
      <c r="AX5" s="66">
        <v>45692</v>
      </c>
      <c r="AY5" s="66">
        <v>45696</v>
      </c>
      <c r="AZ5" s="66" t="s">
        <v>154</v>
      </c>
      <c r="BA5" s="66" t="s">
        <v>154</v>
      </c>
      <c r="BB5" s="42" t="s">
        <v>154</v>
      </c>
      <c r="BC5" s="42" t="s">
        <v>154</v>
      </c>
      <c r="BD5" s="42" t="s">
        <v>154</v>
      </c>
      <c r="BE5" s="42">
        <v>45709</v>
      </c>
      <c r="BF5" s="42">
        <v>45709</v>
      </c>
      <c r="BG5" s="42">
        <v>45710</v>
      </c>
      <c r="BH5" s="42">
        <v>45710</v>
      </c>
      <c r="BI5" s="42">
        <v>45711</v>
      </c>
      <c r="BJ5" s="42">
        <v>45711</v>
      </c>
      <c r="BK5"/>
    </row>
    <row r="6" spans="2:63" s="14" customFormat="1" ht="21" x14ac:dyDescent="0.35">
      <c r="O6" s="36" t="s">
        <v>39</v>
      </c>
      <c r="P6" s="14" t="s">
        <v>22</v>
      </c>
      <c r="Q6" s="14" t="s">
        <v>25</v>
      </c>
      <c r="R6" s="14" t="s">
        <v>22</v>
      </c>
      <c r="S6" s="14" t="s">
        <v>24</v>
      </c>
      <c r="T6" s="14" t="s">
        <v>24</v>
      </c>
      <c r="U6" s="14" t="s">
        <v>22</v>
      </c>
      <c r="V6" s="14" t="s">
        <v>25</v>
      </c>
      <c r="W6" s="14" t="s">
        <v>25</v>
      </c>
      <c r="X6" s="14" t="s">
        <v>26</v>
      </c>
      <c r="Y6" s="14" t="s">
        <v>26</v>
      </c>
      <c r="Z6" s="14" t="s">
        <v>23</v>
      </c>
      <c r="AA6" s="14" t="s">
        <v>25</v>
      </c>
      <c r="AB6" s="14" t="s">
        <v>25</v>
      </c>
      <c r="AC6" s="14" t="s">
        <v>26</v>
      </c>
      <c r="AD6" s="14" t="s">
        <v>26</v>
      </c>
      <c r="AE6" s="14" t="s">
        <v>169</v>
      </c>
      <c r="AF6" s="14" t="s">
        <v>169</v>
      </c>
      <c r="AG6" s="14" t="s">
        <v>25</v>
      </c>
      <c r="AH6" s="14" t="s">
        <v>25</v>
      </c>
      <c r="AI6" s="14" t="s">
        <v>25</v>
      </c>
      <c r="AJ6" s="14" t="s">
        <v>26</v>
      </c>
      <c r="AK6" s="14" t="s">
        <v>26</v>
      </c>
      <c r="AL6" s="14" t="s">
        <v>22</v>
      </c>
      <c r="AM6" s="14" t="s">
        <v>25</v>
      </c>
      <c r="AN6" s="14" t="s">
        <v>25</v>
      </c>
      <c r="AO6" s="14" t="s">
        <v>25</v>
      </c>
      <c r="AP6" s="14" t="s">
        <v>26</v>
      </c>
      <c r="AQ6" s="14" t="s">
        <v>26</v>
      </c>
      <c r="AR6" s="14" t="s">
        <v>25</v>
      </c>
      <c r="AS6" s="14" t="s">
        <v>166</v>
      </c>
      <c r="AT6" s="14" t="s">
        <v>24</v>
      </c>
      <c r="AU6" s="14" t="s">
        <v>22</v>
      </c>
      <c r="AV6" s="14" t="s">
        <v>26</v>
      </c>
      <c r="AW6" s="14" t="s">
        <v>23</v>
      </c>
      <c r="AX6" s="67" t="s">
        <v>23</v>
      </c>
      <c r="AY6" s="67" t="s">
        <v>25</v>
      </c>
      <c r="AZ6" s="67" t="s">
        <v>147</v>
      </c>
      <c r="BA6" s="67" t="s">
        <v>149</v>
      </c>
      <c r="BB6" s="14" t="s">
        <v>147</v>
      </c>
      <c r="BC6" s="14" t="s">
        <v>149</v>
      </c>
      <c r="BD6" s="14" t="s">
        <v>148</v>
      </c>
      <c r="BE6" s="14" t="s">
        <v>22</v>
      </c>
      <c r="BF6" s="14" t="s">
        <v>22</v>
      </c>
      <c r="BG6" s="14" t="s">
        <v>25</v>
      </c>
      <c r="BH6" s="14" t="s">
        <v>25</v>
      </c>
      <c r="BI6" s="14" t="s">
        <v>26</v>
      </c>
      <c r="BJ6" s="14" t="s">
        <v>26</v>
      </c>
      <c r="BK6"/>
    </row>
    <row r="7" spans="2:63" s="45" customFormat="1" ht="21" x14ac:dyDescent="0.3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36" t="s">
        <v>63</v>
      </c>
      <c r="P7" s="14" t="s">
        <v>64</v>
      </c>
      <c r="Q7" s="14" t="s">
        <v>64</v>
      </c>
      <c r="R7" s="14" t="s">
        <v>64</v>
      </c>
      <c r="S7" s="14" t="s">
        <v>64</v>
      </c>
      <c r="T7" s="14" t="s">
        <v>64</v>
      </c>
      <c r="U7" s="14" t="s">
        <v>65</v>
      </c>
      <c r="V7" s="14" t="s">
        <v>44</v>
      </c>
      <c r="W7" s="14" t="s">
        <v>44</v>
      </c>
      <c r="X7" s="14" t="s">
        <v>44</v>
      </c>
      <c r="Y7" s="14" t="s">
        <v>44</v>
      </c>
      <c r="Z7" s="14" t="s">
        <v>64</v>
      </c>
      <c r="AA7" s="14" t="s">
        <v>44</v>
      </c>
      <c r="AB7" s="14" t="s">
        <v>44</v>
      </c>
      <c r="AC7" s="14" t="s">
        <v>44</v>
      </c>
      <c r="AD7" s="14" t="s">
        <v>44</v>
      </c>
      <c r="AE7" s="14" t="s">
        <v>44</v>
      </c>
      <c r="AF7" s="14" t="s">
        <v>44</v>
      </c>
      <c r="AG7" s="14" t="s">
        <v>44</v>
      </c>
      <c r="AH7" s="14" t="s">
        <v>44</v>
      </c>
      <c r="AI7" s="14" t="s">
        <v>64</v>
      </c>
      <c r="AJ7" s="14" t="s">
        <v>44</v>
      </c>
      <c r="AK7" s="14" t="s">
        <v>44</v>
      </c>
      <c r="AL7" s="14" t="s">
        <v>64</v>
      </c>
      <c r="AM7" s="14" t="s">
        <v>65</v>
      </c>
      <c r="AN7" s="14" t="s">
        <v>44</v>
      </c>
      <c r="AO7" s="14" t="s">
        <v>44</v>
      </c>
      <c r="AP7" s="14" t="s">
        <v>44</v>
      </c>
      <c r="AQ7" s="14" t="s">
        <v>44</v>
      </c>
      <c r="AR7" s="14" t="s">
        <v>64</v>
      </c>
      <c r="AS7" s="14" t="s">
        <v>44</v>
      </c>
      <c r="AT7" s="14" t="s">
        <v>64</v>
      </c>
      <c r="AU7" s="14" t="s">
        <v>64</v>
      </c>
      <c r="AV7" s="14" t="s">
        <v>65</v>
      </c>
      <c r="AW7" s="14" t="s">
        <v>64</v>
      </c>
      <c r="AX7" s="67" t="s">
        <v>64</v>
      </c>
      <c r="AY7" s="67" t="s">
        <v>65</v>
      </c>
      <c r="AZ7" s="67" t="s">
        <v>64</v>
      </c>
      <c r="BA7" s="67" t="s">
        <v>64</v>
      </c>
      <c r="BB7" s="14" t="s">
        <v>64</v>
      </c>
      <c r="BC7" s="14" t="s">
        <v>64</v>
      </c>
      <c r="BD7" s="14" t="s">
        <v>64</v>
      </c>
      <c r="BE7" s="14" t="s">
        <v>65</v>
      </c>
      <c r="BF7" s="14" t="s">
        <v>65</v>
      </c>
      <c r="BG7" s="14" t="s">
        <v>65</v>
      </c>
      <c r="BH7" s="14" t="s">
        <v>65</v>
      </c>
      <c r="BI7" s="14" t="s">
        <v>65</v>
      </c>
      <c r="BJ7" s="14" t="s">
        <v>65</v>
      </c>
      <c r="BK7"/>
    </row>
    <row r="8" spans="2:63" s="47" customFormat="1" ht="42" x14ac:dyDescent="0.5">
      <c r="O8" s="60" t="s">
        <v>43</v>
      </c>
      <c r="P8" s="47" t="s">
        <v>73</v>
      </c>
      <c r="Q8" s="47" t="s">
        <v>6</v>
      </c>
      <c r="R8" s="47" t="s">
        <v>2</v>
      </c>
      <c r="S8" s="47" t="s">
        <v>1</v>
      </c>
      <c r="T8" s="47" t="s">
        <v>157</v>
      </c>
      <c r="U8" s="47" t="s">
        <v>152</v>
      </c>
      <c r="V8" s="47" t="s">
        <v>44</v>
      </c>
      <c r="W8" s="47" t="s">
        <v>44</v>
      </c>
      <c r="X8" s="47" t="s">
        <v>44</v>
      </c>
      <c r="Y8" s="47" t="s">
        <v>44</v>
      </c>
      <c r="Z8" s="47" t="s">
        <v>4</v>
      </c>
      <c r="AA8" s="47" t="s">
        <v>44</v>
      </c>
      <c r="AB8" s="47" t="s">
        <v>44</v>
      </c>
      <c r="AC8" s="47" t="s">
        <v>44</v>
      </c>
      <c r="AD8" s="47" t="s">
        <v>44</v>
      </c>
      <c r="AE8" s="47" t="s">
        <v>44</v>
      </c>
      <c r="AF8" s="47" t="s">
        <v>44</v>
      </c>
      <c r="AG8" s="47" t="s">
        <v>44</v>
      </c>
      <c r="AH8" s="47" t="s">
        <v>44</v>
      </c>
      <c r="AI8" s="47" t="s">
        <v>153</v>
      </c>
      <c r="AJ8" s="47" t="s">
        <v>44</v>
      </c>
      <c r="AK8" s="47" t="s">
        <v>44</v>
      </c>
      <c r="AL8" s="47" t="s">
        <v>158</v>
      </c>
      <c r="AM8" s="47" t="s">
        <v>174</v>
      </c>
      <c r="AN8" s="47" t="s">
        <v>44</v>
      </c>
      <c r="AO8" s="47" t="s">
        <v>44</v>
      </c>
      <c r="AP8" s="47" t="s">
        <v>44</v>
      </c>
      <c r="AQ8" s="47" t="s">
        <v>44</v>
      </c>
      <c r="AR8" s="47" t="s">
        <v>3</v>
      </c>
      <c r="AS8" s="47" t="s">
        <v>44</v>
      </c>
      <c r="AT8" s="47" t="s">
        <v>0</v>
      </c>
      <c r="AU8" s="47" t="s">
        <v>152</v>
      </c>
      <c r="AV8" s="47" t="s">
        <v>4</v>
      </c>
      <c r="AW8" s="47" t="s">
        <v>5</v>
      </c>
      <c r="AX8" s="68" t="s">
        <v>7</v>
      </c>
      <c r="AY8" s="68" t="s">
        <v>59</v>
      </c>
      <c r="AZ8" s="68" t="s">
        <v>182</v>
      </c>
      <c r="BA8" s="68" t="s">
        <v>183</v>
      </c>
      <c r="BB8" s="47" t="s">
        <v>184</v>
      </c>
      <c r="BC8" s="47" t="s">
        <v>185</v>
      </c>
      <c r="BD8" s="47" t="s">
        <v>186</v>
      </c>
      <c r="BE8" s="47" t="s">
        <v>66</v>
      </c>
      <c r="BF8" s="47" t="s">
        <v>66</v>
      </c>
      <c r="BG8" s="47" t="s">
        <v>66</v>
      </c>
      <c r="BH8" s="47" t="s">
        <v>66</v>
      </c>
      <c r="BI8" s="47" t="s">
        <v>66</v>
      </c>
      <c r="BJ8" s="47" t="s">
        <v>66</v>
      </c>
      <c r="BK8" s="64"/>
    </row>
    <row r="9" spans="2:63" s="47" customFormat="1" ht="63" x14ac:dyDescent="0.5">
      <c r="O9" s="60" t="s">
        <v>10</v>
      </c>
      <c r="P9" s="47" t="s">
        <v>144</v>
      </c>
      <c r="Q9" s="47" t="s">
        <v>144</v>
      </c>
      <c r="R9" s="47" t="s">
        <v>144</v>
      </c>
      <c r="S9" s="47" t="s">
        <v>144</v>
      </c>
      <c r="T9" s="47" t="s">
        <v>144</v>
      </c>
      <c r="U9" s="47" t="s">
        <v>62</v>
      </c>
      <c r="V9" s="47" t="s">
        <v>159</v>
      </c>
      <c r="W9" s="47" t="s">
        <v>159</v>
      </c>
      <c r="X9" s="47" t="s">
        <v>159</v>
      </c>
      <c r="Y9" s="47" t="s">
        <v>159</v>
      </c>
      <c r="Z9" s="47" t="s">
        <v>144</v>
      </c>
      <c r="AA9" s="47" t="s">
        <v>159</v>
      </c>
      <c r="AB9" s="47" t="s">
        <v>159</v>
      </c>
      <c r="AC9" s="47" t="s">
        <v>159</v>
      </c>
      <c r="AD9" s="47" t="s">
        <v>159</v>
      </c>
      <c r="AE9" s="47" t="s">
        <v>130</v>
      </c>
      <c r="AF9" s="47" t="s">
        <v>130</v>
      </c>
      <c r="AG9" s="47" t="s">
        <v>159</v>
      </c>
      <c r="AH9" s="47" t="s">
        <v>159</v>
      </c>
      <c r="AI9" s="47" t="s">
        <v>144</v>
      </c>
      <c r="AJ9" s="47" t="s">
        <v>159</v>
      </c>
      <c r="AK9" s="47" t="s">
        <v>159</v>
      </c>
      <c r="AL9" s="47" t="s">
        <v>144</v>
      </c>
      <c r="AM9" s="47" t="s">
        <v>62</v>
      </c>
      <c r="AN9" s="47" t="s">
        <v>159</v>
      </c>
      <c r="AO9" s="47" t="s">
        <v>159</v>
      </c>
      <c r="AP9" s="47" t="s">
        <v>159</v>
      </c>
      <c r="AQ9" s="47" t="s">
        <v>159</v>
      </c>
      <c r="AR9" s="47" t="s">
        <v>144</v>
      </c>
      <c r="AS9" s="47" t="s">
        <v>36</v>
      </c>
      <c r="AT9" s="47" t="s">
        <v>144</v>
      </c>
      <c r="AU9" s="47" t="s">
        <v>144</v>
      </c>
      <c r="AV9" s="47" t="s">
        <v>62</v>
      </c>
      <c r="AW9" s="47" t="s">
        <v>144</v>
      </c>
      <c r="AX9" s="47" t="s">
        <v>144</v>
      </c>
      <c r="AY9" s="47" t="s">
        <v>62</v>
      </c>
      <c r="AZ9" s="47" t="s">
        <v>144</v>
      </c>
      <c r="BA9" s="47" t="s">
        <v>144</v>
      </c>
      <c r="BB9" s="47" t="s">
        <v>144</v>
      </c>
      <c r="BC9" s="47" t="s">
        <v>144</v>
      </c>
      <c r="BD9" s="47" t="s">
        <v>144</v>
      </c>
      <c r="BE9" s="47" t="s">
        <v>144</v>
      </c>
      <c r="BF9" s="47" t="s">
        <v>144</v>
      </c>
      <c r="BG9" s="47" t="s">
        <v>144</v>
      </c>
      <c r="BH9" s="47" t="s">
        <v>144</v>
      </c>
      <c r="BI9" s="47" t="s">
        <v>144</v>
      </c>
      <c r="BJ9" s="47" t="s">
        <v>144</v>
      </c>
      <c r="BK9" s="64"/>
    </row>
    <row r="10" spans="2:63" s="14" customFormat="1" ht="21" x14ac:dyDescent="0.35">
      <c r="O10" s="36" t="s">
        <v>11</v>
      </c>
      <c r="P10" s="20">
        <v>0.79166666666666663</v>
      </c>
      <c r="Q10" s="20">
        <v>0.625</v>
      </c>
      <c r="R10" s="20">
        <v>0.79166666666666663</v>
      </c>
      <c r="S10" s="20">
        <v>0.79166666666666663</v>
      </c>
      <c r="T10" s="20">
        <v>0.79166666666666663</v>
      </c>
      <c r="U10" s="20">
        <v>0.8125</v>
      </c>
      <c r="V10" s="20">
        <v>0.45833333333333331</v>
      </c>
      <c r="W10" s="20">
        <v>0.5625</v>
      </c>
      <c r="X10" s="20">
        <v>0.45833333333333331</v>
      </c>
      <c r="Y10" s="20">
        <v>0.5625</v>
      </c>
      <c r="Z10" s="20">
        <v>0.79166666666666663</v>
      </c>
      <c r="AA10" s="20">
        <v>0.45833333333333331</v>
      </c>
      <c r="AB10" s="20">
        <v>0.5625</v>
      </c>
      <c r="AC10" s="20">
        <v>0.45833333333333331</v>
      </c>
      <c r="AD10" s="20">
        <v>0.5625</v>
      </c>
      <c r="AE10" s="20">
        <v>0.41666666666666669</v>
      </c>
      <c r="AF10" s="20">
        <v>0.52083333333333337</v>
      </c>
      <c r="AG10" s="20">
        <v>0.45833333333333331</v>
      </c>
      <c r="AH10" s="20">
        <v>0.5625</v>
      </c>
      <c r="AI10" s="20">
        <v>0.70833333333333337</v>
      </c>
      <c r="AJ10" s="20">
        <v>0.45833333333333331</v>
      </c>
      <c r="AK10" s="20">
        <v>0.5625</v>
      </c>
      <c r="AL10" s="20">
        <v>0.79166666666666663</v>
      </c>
      <c r="AM10" s="20">
        <v>0.75</v>
      </c>
      <c r="AN10" s="20">
        <v>0.5625</v>
      </c>
      <c r="AO10" s="20">
        <v>0.41666666666666669</v>
      </c>
      <c r="AP10" s="20">
        <v>0.45833333333333331</v>
      </c>
      <c r="AQ10" s="20">
        <v>0.58333333333333337</v>
      </c>
      <c r="AR10" s="20">
        <v>0.625</v>
      </c>
      <c r="AS10" s="20">
        <v>0.64583333333333337</v>
      </c>
      <c r="AT10" s="20">
        <v>0.79166666666666663</v>
      </c>
      <c r="AU10" s="20">
        <v>0.79166666666666663</v>
      </c>
      <c r="AV10" s="20">
        <v>0.55208333333333337</v>
      </c>
      <c r="AW10" s="20">
        <v>0.79166666666666663</v>
      </c>
      <c r="AX10" s="20">
        <v>0.79166666666666663</v>
      </c>
      <c r="AY10" s="20">
        <v>0.72916666666666663</v>
      </c>
      <c r="AZ10" s="20">
        <v>0.79166666666666663</v>
      </c>
      <c r="BA10" s="20">
        <v>0.79166666666666663</v>
      </c>
      <c r="BB10" s="20">
        <v>0.79166666666666663</v>
      </c>
      <c r="BC10" s="20">
        <v>0.79166666666666663</v>
      </c>
      <c r="BD10" s="20">
        <v>0.79166666666666663</v>
      </c>
      <c r="BE10" s="20">
        <v>0.41666666666666669</v>
      </c>
      <c r="BF10" s="20">
        <v>0.60416666666666663</v>
      </c>
      <c r="BG10" s="20">
        <v>0.41666666666666669</v>
      </c>
      <c r="BH10" s="20">
        <v>0.60416666666666663</v>
      </c>
      <c r="BI10" s="20">
        <v>0.41666666666666669</v>
      </c>
      <c r="BJ10" s="20">
        <v>0.60416666666666663</v>
      </c>
      <c r="BK10"/>
    </row>
    <row r="11" spans="2:63" s="14" customFormat="1" ht="21" x14ac:dyDescent="0.35">
      <c r="O11" s="36" t="s">
        <v>40</v>
      </c>
      <c r="P11" s="20">
        <v>0.70833333333333337</v>
      </c>
      <c r="Q11" s="20">
        <v>0.54166666666666663</v>
      </c>
      <c r="R11" s="20">
        <v>0.70833333333333337</v>
      </c>
      <c r="S11" s="20">
        <v>0.70833333333333337</v>
      </c>
      <c r="T11" s="20">
        <v>0.70833333333333337</v>
      </c>
      <c r="U11" s="20">
        <v>0.8125</v>
      </c>
      <c r="V11" s="20">
        <v>0.45833333333333331</v>
      </c>
      <c r="W11" s="20">
        <v>0.5625</v>
      </c>
      <c r="X11" s="20">
        <v>0.45833333333333331</v>
      </c>
      <c r="Y11" s="20">
        <v>0.5625</v>
      </c>
      <c r="Z11" s="20">
        <v>0.70833333333333337</v>
      </c>
      <c r="AA11" s="20">
        <v>0.45833333333333331</v>
      </c>
      <c r="AB11" s="20">
        <v>0.5625</v>
      </c>
      <c r="AC11" s="20">
        <v>0.45833333333333331</v>
      </c>
      <c r="AD11" s="20">
        <v>0.5625</v>
      </c>
      <c r="AE11" s="20">
        <v>0.41666666666666669</v>
      </c>
      <c r="AF11" s="20">
        <v>0.52083333333333337</v>
      </c>
      <c r="AG11" s="20">
        <v>0.45833333333333331</v>
      </c>
      <c r="AH11" s="20">
        <v>0.5625</v>
      </c>
      <c r="AI11" s="20">
        <v>0.625</v>
      </c>
      <c r="AJ11" s="20">
        <v>0.45833333333333331</v>
      </c>
      <c r="AK11" s="20">
        <v>0.5625</v>
      </c>
      <c r="AL11" s="20">
        <v>0.70833333333333337</v>
      </c>
      <c r="AM11" s="20">
        <v>0.75</v>
      </c>
      <c r="AN11" s="20">
        <v>0.5625</v>
      </c>
      <c r="AO11" s="20">
        <v>0.41666666666666669</v>
      </c>
      <c r="AP11" s="20">
        <v>0.45833333333333331</v>
      </c>
      <c r="AQ11" s="20">
        <v>0.58333333333333337</v>
      </c>
      <c r="AR11" s="20">
        <v>0.54166666666666663</v>
      </c>
      <c r="AS11" s="20">
        <v>0.64583333333333337</v>
      </c>
      <c r="AT11" s="20">
        <v>0.70833333333333337</v>
      </c>
      <c r="AU11" s="20">
        <v>0.70833333333333337</v>
      </c>
      <c r="AV11" s="20">
        <v>0.55208333333333337</v>
      </c>
      <c r="AW11" s="20">
        <v>0.70833333333333337</v>
      </c>
      <c r="AX11" s="20">
        <v>0.70833333333333337</v>
      </c>
      <c r="AY11" s="20">
        <v>0.72916666666666663</v>
      </c>
      <c r="AZ11" s="20">
        <v>0.70833333333333337</v>
      </c>
      <c r="BA11" s="20">
        <v>0.70833333333333337</v>
      </c>
      <c r="BB11" s="20">
        <v>0.70833333333333337</v>
      </c>
      <c r="BC11" s="20">
        <v>0.70833333333333337</v>
      </c>
      <c r="BD11" s="20">
        <v>0.70833333333333337</v>
      </c>
      <c r="BE11" s="20">
        <v>0.33333333333333331</v>
      </c>
      <c r="BF11" s="20">
        <v>0.52083333333333337</v>
      </c>
      <c r="BG11" s="20">
        <v>0.33333333333333331</v>
      </c>
      <c r="BH11" s="20">
        <v>0.52083333333333337</v>
      </c>
      <c r="BI11" s="20">
        <v>0.33333333333333331</v>
      </c>
      <c r="BJ11" s="20">
        <v>0.52083333333333337</v>
      </c>
      <c r="BK11"/>
    </row>
    <row r="12" spans="2:63" s="14" customFormat="1" ht="21" x14ac:dyDescent="0.35">
      <c r="O12" s="36" t="s">
        <v>41</v>
      </c>
      <c r="P12" s="20">
        <v>0.89583333333333337</v>
      </c>
      <c r="Q12" s="20">
        <v>0.72916666666666663</v>
      </c>
      <c r="R12" s="20">
        <v>0.89583333333333337</v>
      </c>
      <c r="S12" s="20">
        <v>0.89583333333333337</v>
      </c>
      <c r="T12" s="20">
        <v>0.89583333333333337</v>
      </c>
      <c r="U12" s="20">
        <v>0.82291666666666663</v>
      </c>
      <c r="V12" s="20">
        <v>0.5625</v>
      </c>
      <c r="W12" s="20">
        <v>0.66666666666666663</v>
      </c>
      <c r="X12" s="20">
        <v>0.5625</v>
      </c>
      <c r="Y12" s="20">
        <v>0.66666666666666663</v>
      </c>
      <c r="Z12" s="20">
        <v>0.89583333333333337</v>
      </c>
      <c r="AA12" s="20">
        <v>0.5625</v>
      </c>
      <c r="AB12" s="20">
        <v>0.66666666666666663</v>
      </c>
      <c r="AC12" s="20">
        <v>0.5625</v>
      </c>
      <c r="AD12" s="20">
        <v>0.66666666666666663</v>
      </c>
      <c r="AE12" s="20">
        <v>0.52083333333333337</v>
      </c>
      <c r="AF12" s="20">
        <v>0.625</v>
      </c>
      <c r="AG12" s="20">
        <v>0.5625</v>
      </c>
      <c r="AH12" s="20">
        <v>0.66666666666666663</v>
      </c>
      <c r="AI12" s="20">
        <v>0.8125</v>
      </c>
      <c r="AJ12" s="20">
        <v>0.5625</v>
      </c>
      <c r="AK12" s="20">
        <v>0.66666666666666663</v>
      </c>
      <c r="AL12" s="20">
        <v>0.89583333333333337</v>
      </c>
      <c r="AM12" s="20">
        <v>0.76041666666666663</v>
      </c>
      <c r="AN12" s="20">
        <v>0.70833333333333337</v>
      </c>
      <c r="AO12" s="20">
        <v>0.5625</v>
      </c>
      <c r="AP12" s="20">
        <v>0.58333333333333337</v>
      </c>
      <c r="AQ12" s="20">
        <v>0.70833333333333337</v>
      </c>
      <c r="AR12" s="20">
        <v>0.72916666666666663</v>
      </c>
      <c r="AS12" s="20">
        <v>0.83333333333333337</v>
      </c>
      <c r="AT12" s="20">
        <v>0.89583333333333337</v>
      </c>
      <c r="AU12" s="20">
        <v>0.89583333333333337</v>
      </c>
      <c r="AV12" s="20">
        <v>0.5625</v>
      </c>
      <c r="AW12" s="20">
        <v>0.89583333333333337</v>
      </c>
      <c r="AX12" s="20">
        <v>0.89583333333333337</v>
      </c>
      <c r="AY12" s="20">
        <v>0.73958333333333337</v>
      </c>
      <c r="AZ12" s="20">
        <v>0.89583333333333337</v>
      </c>
      <c r="BA12" s="20">
        <v>0.89583333333333337</v>
      </c>
      <c r="BB12" s="20">
        <v>0.89583333333333337</v>
      </c>
      <c r="BC12" s="20">
        <v>0.89583333333333337</v>
      </c>
      <c r="BD12" s="20">
        <v>0.89583333333333337</v>
      </c>
      <c r="BE12" s="20">
        <v>0.52083333333333337</v>
      </c>
      <c r="BF12" s="20">
        <v>0.70833333333333337</v>
      </c>
      <c r="BG12" s="20">
        <v>0.52083333333333337</v>
      </c>
      <c r="BH12" s="20">
        <v>0.70833333333333337</v>
      </c>
      <c r="BI12" s="20">
        <v>0.52083333333333337</v>
      </c>
      <c r="BJ12" s="20">
        <v>0.70833333333333337</v>
      </c>
      <c r="BK12"/>
    </row>
    <row r="13" spans="2:63" s="14" customFormat="1" ht="21" x14ac:dyDescent="0.35">
      <c r="O13" s="36" t="s">
        <v>42</v>
      </c>
      <c r="P13" s="21">
        <v>0.1875</v>
      </c>
      <c r="Q13" s="21">
        <v>0.1875</v>
      </c>
      <c r="R13" s="21">
        <v>0.1875</v>
      </c>
      <c r="S13" s="21">
        <v>0.1875</v>
      </c>
      <c r="T13" s="21">
        <v>0.1875</v>
      </c>
      <c r="U13" s="21">
        <v>1.0416666666666666E-2</v>
      </c>
      <c r="V13" s="21">
        <v>0.10416666666666667</v>
      </c>
      <c r="W13" s="21">
        <v>0.10416666666666667</v>
      </c>
      <c r="X13" s="21">
        <v>0.10416666666666667</v>
      </c>
      <c r="Y13" s="21">
        <v>0.10416666666666667</v>
      </c>
      <c r="Z13" s="21">
        <v>0.1875</v>
      </c>
      <c r="AA13" s="21">
        <v>0.10416666666666667</v>
      </c>
      <c r="AB13" s="21">
        <v>0.10416666666666667</v>
      </c>
      <c r="AC13" s="21">
        <v>0.10416666666666667</v>
      </c>
      <c r="AD13" s="21">
        <v>0.10416666666666667</v>
      </c>
      <c r="AE13" s="21">
        <v>0.10416666666666667</v>
      </c>
      <c r="AF13" s="21">
        <v>0.10416666666666667</v>
      </c>
      <c r="AG13" s="21">
        <v>0.10416666666666667</v>
      </c>
      <c r="AH13" s="21">
        <v>0.10416666666666667</v>
      </c>
      <c r="AI13" s="21">
        <v>0.1875</v>
      </c>
      <c r="AJ13" s="21">
        <v>0.10416666666666667</v>
      </c>
      <c r="AK13" s="21">
        <v>0.10416666666666667</v>
      </c>
      <c r="AL13" s="21">
        <v>0.1875</v>
      </c>
      <c r="AM13" s="21">
        <v>1.0416666666666666E-2</v>
      </c>
      <c r="AN13" s="21">
        <v>0.14583333333333334</v>
      </c>
      <c r="AO13" s="21">
        <v>0.14583333333333334</v>
      </c>
      <c r="AP13" s="21">
        <v>0.125</v>
      </c>
      <c r="AQ13" s="21">
        <v>0.125</v>
      </c>
      <c r="AR13" s="21">
        <v>0.1875</v>
      </c>
      <c r="AS13" s="21">
        <v>0.1875</v>
      </c>
      <c r="AT13" s="21">
        <v>0.1875</v>
      </c>
      <c r="AU13" s="21">
        <v>0.1875</v>
      </c>
      <c r="AV13" s="21">
        <v>1.0416666666666666E-2</v>
      </c>
      <c r="AW13" s="21">
        <v>0.1875</v>
      </c>
      <c r="AX13" s="21">
        <v>0.1875</v>
      </c>
      <c r="AY13" s="21">
        <v>1.0416666666666666E-2</v>
      </c>
      <c r="AZ13" s="21">
        <v>0.1875</v>
      </c>
      <c r="BA13" s="21">
        <v>0.1875</v>
      </c>
      <c r="BB13" s="21">
        <v>0.1875</v>
      </c>
      <c r="BC13" s="21">
        <v>0.1875</v>
      </c>
      <c r="BD13" s="21">
        <v>0.1875</v>
      </c>
      <c r="BE13" s="21">
        <v>0.1875</v>
      </c>
      <c r="BF13" s="21">
        <v>0.1875</v>
      </c>
      <c r="BG13" s="21">
        <v>0.1875</v>
      </c>
      <c r="BH13" s="21">
        <v>0.1875</v>
      </c>
      <c r="BI13" s="21">
        <v>0.1875</v>
      </c>
      <c r="BJ13" s="21">
        <v>0.1875</v>
      </c>
      <c r="BK13"/>
    </row>
    <row r="14" spans="2:63" s="14" customFormat="1" ht="21" x14ac:dyDescent="0.35">
      <c r="C14" s="14" t="s">
        <v>171</v>
      </c>
      <c r="O14" s="36" t="s">
        <v>52</v>
      </c>
      <c r="P14" s="14">
        <v>8</v>
      </c>
      <c r="Q14" s="14">
        <v>13</v>
      </c>
      <c r="R14" s="14">
        <v>8</v>
      </c>
      <c r="S14" s="14">
        <v>8</v>
      </c>
      <c r="T14" s="14">
        <v>8</v>
      </c>
      <c r="U14" s="14" t="s">
        <v>44</v>
      </c>
      <c r="V14" s="14">
        <v>2</v>
      </c>
      <c r="W14" s="14">
        <v>2</v>
      </c>
      <c r="X14" s="14">
        <v>2</v>
      </c>
      <c r="Y14" s="14">
        <v>2</v>
      </c>
      <c r="Z14" s="14">
        <v>8</v>
      </c>
      <c r="AA14" s="14">
        <v>2</v>
      </c>
      <c r="AB14" s="14">
        <v>2</v>
      </c>
      <c r="AC14" s="14">
        <v>2</v>
      </c>
      <c r="AD14" s="14">
        <v>2</v>
      </c>
      <c r="AE14" s="14">
        <v>2</v>
      </c>
      <c r="AF14" s="14">
        <v>2</v>
      </c>
      <c r="AG14" s="14">
        <v>2</v>
      </c>
      <c r="AH14" s="14">
        <v>2</v>
      </c>
      <c r="AI14" s="14">
        <v>13</v>
      </c>
      <c r="AJ14" s="14">
        <v>2</v>
      </c>
      <c r="AK14" s="14">
        <v>2</v>
      </c>
      <c r="AL14" s="14">
        <v>8</v>
      </c>
      <c r="AM14" s="14" t="s">
        <v>44</v>
      </c>
      <c r="AN14" s="14">
        <v>2</v>
      </c>
      <c r="AO14" s="14">
        <v>2</v>
      </c>
      <c r="AP14" s="14">
        <v>2</v>
      </c>
      <c r="AQ14" s="14">
        <v>2</v>
      </c>
      <c r="AR14" s="14">
        <v>8</v>
      </c>
      <c r="AS14" s="14">
        <v>8</v>
      </c>
      <c r="AT14" s="14">
        <v>8</v>
      </c>
      <c r="AU14" s="14">
        <v>10</v>
      </c>
      <c r="AV14" s="14" t="s">
        <v>44</v>
      </c>
      <c r="AW14" s="14">
        <v>8</v>
      </c>
      <c r="AX14" s="14">
        <v>8</v>
      </c>
      <c r="AY14" s="14" t="s">
        <v>44</v>
      </c>
      <c r="AZ14" s="14">
        <v>10</v>
      </c>
      <c r="BA14" s="14">
        <v>10</v>
      </c>
      <c r="BB14" s="14">
        <v>10</v>
      </c>
      <c r="BC14" s="14">
        <v>10</v>
      </c>
      <c r="BD14" s="14">
        <v>10</v>
      </c>
      <c r="BE14" s="14" t="s">
        <v>44</v>
      </c>
      <c r="BF14" s="14" t="s">
        <v>44</v>
      </c>
      <c r="BG14" s="14" t="s">
        <v>44</v>
      </c>
      <c r="BH14" s="14" t="s">
        <v>44</v>
      </c>
      <c r="BI14" s="14" t="s">
        <v>44</v>
      </c>
      <c r="BJ14" s="14" t="s">
        <v>44</v>
      </c>
      <c r="BK14"/>
    </row>
    <row r="15" spans="2:63" s="14" customFormat="1" ht="21" x14ac:dyDescent="0.35">
      <c r="C15" s="61">
        <f>SUM(P14:AY16)</f>
        <v>275</v>
      </c>
      <c r="O15" s="36" t="s">
        <v>46</v>
      </c>
      <c r="P15" s="14">
        <v>4</v>
      </c>
      <c r="Q15" s="14">
        <v>4</v>
      </c>
      <c r="R15" s="14">
        <v>4</v>
      </c>
      <c r="S15" s="14">
        <v>4</v>
      </c>
      <c r="T15" s="14">
        <v>4</v>
      </c>
      <c r="U15" s="14" t="s">
        <v>44</v>
      </c>
      <c r="V15" s="14" t="s">
        <v>44</v>
      </c>
      <c r="W15" s="14" t="s">
        <v>44</v>
      </c>
      <c r="X15" s="14" t="s">
        <v>44</v>
      </c>
      <c r="Y15" s="14" t="s">
        <v>44</v>
      </c>
      <c r="Z15" s="14">
        <v>4</v>
      </c>
      <c r="AA15" s="14" t="s">
        <v>44</v>
      </c>
      <c r="AB15" s="14" t="s">
        <v>44</v>
      </c>
      <c r="AC15" s="14" t="s">
        <v>44</v>
      </c>
      <c r="AD15" s="14" t="s">
        <v>44</v>
      </c>
      <c r="AE15" s="14" t="s">
        <v>44</v>
      </c>
      <c r="AF15" s="14" t="s">
        <v>44</v>
      </c>
      <c r="AG15" s="14" t="s">
        <v>44</v>
      </c>
      <c r="AH15" s="14" t="s">
        <v>44</v>
      </c>
      <c r="AI15" s="14">
        <v>4</v>
      </c>
      <c r="AJ15" s="14" t="s">
        <v>44</v>
      </c>
      <c r="AK15" s="14" t="s">
        <v>44</v>
      </c>
      <c r="AL15" s="14">
        <v>4</v>
      </c>
      <c r="AM15" s="14" t="s">
        <v>44</v>
      </c>
      <c r="AN15" s="14" t="s">
        <v>44</v>
      </c>
      <c r="AO15" s="14" t="s">
        <v>44</v>
      </c>
      <c r="AP15" s="14" t="s">
        <v>44</v>
      </c>
      <c r="AQ15" s="14" t="s">
        <v>44</v>
      </c>
      <c r="AR15" s="14">
        <v>4</v>
      </c>
      <c r="AS15" s="14" t="s">
        <v>44</v>
      </c>
      <c r="AT15" s="14">
        <v>4</v>
      </c>
      <c r="AU15" s="14">
        <v>4</v>
      </c>
      <c r="AV15" s="14" t="s">
        <v>44</v>
      </c>
      <c r="AW15" s="14">
        <v>4</v>
      </c>
      <c r="AX15" s="14">
        <v>4</v>
      </c>
      <c r="AY15" s="14" t="s">
        <v>44</v>
      </c>
      <c r="AZ15" s="14">
        <v>4</v>
      </c>
      <c r="BA15" s="14">
        <v>4</v>
      </c>
      <c r="BB15" s="14">
        <v>4</v>
      </c>
      <c r="BC15" s="14">
        <v>4</v>
      </c>
      <c r="BD15" s="14">
        <v>4</v>
      </c>
      <c r="BE15" s="14" t="s">
        <v>44</v>
      </c>
      <c r="BF15" s="14" t="s">
        <v>44</v>
      </c>
      <c r="BG15" s="14" t="s">
        <v>44</v>
      </c>
      <c r="BH15" s="14" t="s">
        <v>44</v>
      </c>
      <c r="BI15" s="14" t="s">
        <v>44</v>
      </c>
      <c r="BJ15" s="14" t="s">
        <v>44</v>
      </c>
      <c r="BK15"/>
    </row>
    <row r="16" spans="2:63" s="14" customFormat="1" ht="21" x14ac:dyDescent="0.35">
      <c r="O16" s="36" t="s">
        <v>188</v>
      </c>
      <c r="P16" s="14">
        <v>3</v>
      </c>
      <c r="Q16" s="14">
        <v>5</v>
      </c>
      <c r="R16" s="14">
        <v>5</v>
      </c>
      <c r="S16" s="14">
        <v>5</v>
      </c>
      <c r="T16" s="14">
        <v>5</v>
      </c>
      <c r="U16" s="14" t="s">
        <v>44</v>
      </c>
      <c r="V16" s="14" t="s">
        <v>44</v>
      </c>
      <c r="W16" s="14" t="s">
        <v>44</v>
      </c>
      <c r="X16" s="14" t="s">
        <v>44</v>
      </c>
      <c r="Y16" s="14" t="s">
        <v>44</v>
      </c>
      <c r="Z16" s="14">
        <v>5</v>
      </c>
      <c r="AA16" s="14" t="s">
        <v>44</v>
      </c>
      <c r="AB16" s="14" t="s">
        <v>44</v>
      </c>
      <c r="AC16" s="14" t="s">
        <v>44</v>
      </c>
      <c r="AD16" s="14" t="s">
        <v>44</v>
      </c>
      <c r="AE16" s="14" t="s">
        <v>44</v>
      </c>
      <c r="AF16" s="14" t="s">
        <v>44</v>
      </c>
      <c r="AG16" s="14" t="s">
        <v>44</v>
      </c>
      <c r="AH16" s="14" t="s">
        <v>44</v>
      </c>
      <c r="AI16" s="14">
        <v>5</v>
      </c>
      <c r="AJ16" s="14" t="s">
        <v>44</v>
      </c>
      <c r="AK16" s="14" t="s">
        <v>44</v>
      </c>
      <c r="AL16" s="14">
        <v>5</v>
      </c>
      <c r="AM16" s="14" t="s">
        <v>44</v>
      </c>
      <c r="AN16" s="14" t="s">
        <v>44</v>
      </c>
      <c r="AO16" s="14" t="s">
        <v>44</v>
      </c>
      <c r="AP16" s="14" t="s">
        <v>44</v>
      </c>
      <c r="AQ16" s="14" t="s">
        <v>44</v>
      </c>
      <c r="AR16" s="14">
        <v>5</v>
      </c>
      <c r="AS16" s="14" t="s">
        <v>44</v>
      </c>
      <c r="AT16" s="14">
        <v>5</v>
      </c>
      <c r="AU16" s="14">
        <v>5</v>
      </c>
      <c r="AV16" s="14" t="s">
        <v>44</v>
      </c>
      <c r="AW16" s="14">
        <v>5</v>
      </c>
      <c r="AX16" s="14">
        <v>5</v>
      </c>
      <c r="AY16" s="14" t="s">
        <v>44</v>
      </c>
      <c r="AZ16" s="14">
        <v>5</v>
      </c>
      <c r="BA16" s="14">
        <v>5</v>
      </c>
      <c r="BB16" s="14">
        <v>5</v>
      </c>
      <c r="BC16" s="14">
        <v>5</v>
      </c>
      <c r="BD16" s="14">
        <v>5</v>
      </c>
      <c r="BE16" s="14" t="s">
        <v>44</v>
      </c>
      <c r="BF16" s="14" t="s">
        <v>44</v>
      </c>
      <c r="BG16" s="14" t="s">
        <v>44</v>
      </c>
      <c r="BH16" s="14" t="s">
        <v>44</v>
      </c>
      <c r="BI16" s="14" t="s">
        <v>44</v>
      </c>
      <c r="BJ16" s="14" t="s">
        <v>44</v>
      </c>
      <c r="BK16"/>
    </row>
    <row r="17" spans="1:62" s="25" customFormat="1" ht="65" customHeight="1" x14ac:dyDescent="0.5">
      <c r="A17" s="23" t="s">
        <v>15</v>
      </c>
      <c r="B17" s="24" t="s">
        <v>48</v>
      </c>
      <c r="C17" s="24" t="s">
        <v>156</v>
      </c>
      <c r="D17" s="24" t="s">
        <v>14</v>
      </c>
      <c r="E17" s="24" t="s">
        <v>47</v>
      </c>
      <c r="F17" s="24" t="s">
        <v>51</v>
      </c>
      <c r="G17" s="18" t="s">
        <v>56</v>
      </c>
      <c r="H17" s="24" t="s">
        <v>49</v>
      </c>
      <c r="I17" s="24" t="s">
        <v>173</v>
      </c>
      <c r="J17" s="24" t="s">
        <v>178</v>
      </c>
      <c r="K17" s="24" t="s">
        <v>175</v>
      </c>
      <c r="L17" s="24" t="s">
        <v>176</v>
      </c>
      <c r="M17" s="24" t="s">
        <v>177</v>
      </c>
      <c r="N17" s="24"/>
      <c r="O17" s="32" t="s">
        <v>53</v>
      </c>
    </row>
    <row r="18" spans="1:62" ht="19.5" customHeight="1" x14ac:dyDescent="0.5">
      <c r="A18" s="26" t="str">
        <f t="shared" ref="A18:A26" si="0">O18</f>
        <v>P11/10</v>
      </c>
      <c r="B18" s="27">
        <v>19</v>
      </c>
      <c r="C18" s="28">
        <f>SUM(P18:AY18)+SUMIF($P$31:$AY$31,O18,$P$15:$AY$15)+SUMIF($P$33:$AY$33,O18,$P$16:$AY$16)</f>
        <v>35</v>
      </c>
      <c r="D18" s="29">
        <f>B18-C18</f>
        <v>-16</v>
      </c>
      <c r="E18" s="30">
        <f>D18/B18</f>
        <v>-0.84210526315789469</v>
      </c>
      <c r="F18" s="31">
        <f>E$28*B18</f>
        <v>-20.285714285714288</v>
      </c>
      <c r="G18" s="30">
        <f>-(E18-E$28)</f>
        <v>-0.22556390977443619</v>
      </c>
      <c r="H18" s="31">
        <f>F18-D18</f>
        <v>-4.2857142857142883</v>
      </c>
      <c r="I18" s="28">
        <f>COUNTIF(P18:AY18,"&gt;7")</f>
        <v>3</v>
      </c>
      <c r="J18" s="28">
        <f>COUNTIF(P18:AY18,"&lt;7")</f>
        <v>3</v>
      </c>
      <c r="K18" s="28">
        <f>COUNTIF($P$33:$AY$33,O18)</f>
        <v>0</v>
      </c>
      <c r="L18" s="28">
        <f>COUNTIF($P$31:$AY$31,O18)</f>
        <v>0</v>
      </c>
      <c r="M18" s="28">
        <f>COUNTIF($P$32:$AY$32,O18)</f>
        <v>4</v>
      </c>
      <c r="N18" s="19"/>
      <c r="O18" s="26" t="s">
        <v>160</v>
      </c>
      <c r="P18" s="48">
        <f>P$14</f>
        <v>8</v>
      </c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>
        <v>2</v>
      </c>
      <c r="AD18" s="48">
        <v>2</v>
      </c>
      <c r="AE18" s="48"/>
      <c r="AF18" s="48"/>
      <c r="AG18" s="48"/>
      <c r="AH18" s="48"/>
      <c r="AI18" s="48">
        <f>AI$14</f>
        <v>13</v>
      </c>
      <c r="AJ18" s="48"/>
      <c r="AK18" s="48">
        <v>2</v>
      </c>
      <c r="AL18" s="48"/>
      <c r="AM18" s="48"/>
      <c r="AN18" s="48"/>
      <c r="AO18" s="48"/>
      <c r="AP18" s="48"/>
      <c r="AQ18" s="48"/>
      <c r="AR18" s="48"/>
      <c r="AS18" s="48">
        <v>8</v>
      </c>
      <c r="AT18" s="48"/>
      <c r="AU18" s="48"/>
      <c r="AV18" s="48"/>
      <c r="AW18" s="48"/>
      <c r="AX18" s="48"/>
      <c r="AY18" s="48"/>
      <c r="AZ18" s="48">
        <v>10</v>
      </c>
      <c r="BA18" s="48"/>
      <c r="BB18" s="48"/>
      <c r="BC18" s="48"/>
      <c r="BD18" s="48"/>
      <c r="BE18" s="48"/>
      <c r="BF18" s="48"/>
      <c r="BG18" s="48"/>
      <c r="BH18" s="48"/>
      <c r="BI18" s="48"/>
      <c r="BJ18" s="48"/>
    </row>
    <row r="19" spans="1:62" ht="19.5" customHeight="1" x14ac:dyDescent="0.5">
      <c r="A19" s="26" t="str">
        <f t="shared" si="0"/>
        <v>P12</v>
      </c>
      <c r="B19" s="27">
        <v>16</v>
      </c>
      <c r="C19" s="28">
        <f t="shared" ref="C19:C25" si="1">SUM(P19:AY19)+SUMIF($P$31:$AY$31,O19,$P$15:$AY$15)+SUMIF($P$33:$AY$33,O19,$P$16:$AY$16)</f>
        <v>29</v>
      </c>
      <c r="D19" s="29">
        <f t="shared" ref="D19:D24" si="2">B19-C19</f>
        <v>-13</v>
      </c>
      <c r="E19" s="30">
        <f t="shared" ref="E19:E24" si="3">D19/B19</f>
        <v>-0.8125</v>
      </c>
      <c r="F19" s="31">
        <f t="shared" ref="F19:F25" si="4">E$28*B19</f>
        <v>-17.082706766917294</v>
      </c>
      <c r="G19" s="30">
        <f t="shared" ref="G19:G26" si="5">-(E19-E$28)</f>
        <v>-0.25516917293233088</v>
      </c>
      <c r="H19" s="31">
        <f t="shared" ref="H19:H26" si="6">F19-D19</f>
        <v>-4.0827067669172941</v>
      </c>
      <c r="I19" s="28">
        <f t="shared" ref="I19:I26" si="7">COUNTIF(P19:AY19,"&gt;7")</f>
        <v>3</v>
      </c>
      <c r="J19" s="28">
        <f t="shared" ref="J19:J26" si="8">COUNTIF(P19:AY19,"&lt;7")</f>
        <v>0</v>
      </c>
      <c r="K19" s="28">
        <f t="shared" ref="K19:K26" si="9">COUNTIF($P$33:$AY$33,O19)</f>
        <v>0</v>
      </c>
      <c r="L19" s="28">
        <f t="shared" ref="L19:L26" si="10">COUNTIF($P$31:$AY$31,O19)</f>
        <v>0</v>
      </c>
      <c r="M19" s="28">
        <f t="shared" ref="M19:M26" si="11">COUNTIF($P$32:$AY$32,O19)</f>
        <v>3</v>
      </c>
      <c r="N19" s="19"/>
      <c r="O19" s="26" t="s">
        <v>31</v>
      </c>
      <c r="P19" s="41"/>
      <c r="Q19" s="41">
        <f>Q$14</f>
        <v>13</v>
      </c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>
        <f>AL$14</f>
        <v>8</v>
      </c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>
        <f>AX$14</f>
        <v>8</v>
      </c>
      <c r="AY19" s="41"/>
      <c r="AZ19" s="41"/>
      <c r="BA19" s="41"/>
      <c r="BB19" s="41"/>
      <c r="BC19" s="41"/>
      <c r="BD19" s="41">
        <v>10</v>
      </c>
      <c r="BE19" s="41"/>
      <c r="BF19" s="41"/>
      <c r="BG19" s="41"/>
      <c r="BH19" s="41"/>
      <c r="BI19" s="41"/>
      <c r="BJ19" s="41"/>
    </row>
    <row r="20" spans="1:62" ht="19.5" customHeight="1" x14ac:dyDescent="0.5">
      <c r="A20" s="26" t="str">
        <f t="shared" si="0"/>
        <v>P14</v>
      </c>
      <c r="B20" s="27">
        <v>18</v>
      </c>
      <c r="C20" s="28">
        <f t="shared" si="1"/>
        <v>32</v>
      </c>
      <c r="D20" s="29">
        <f t="shared" si="2"/>
        <v>-14</v>
      </c>
      <c r="E20" s="30">
        <f>D20/B20</f>
        <v>-0.77777777777777779</v>
      </c>
      <c r="F20" s="31">
        <f t="shared" si="4"/>
        <v>-19.218045112781954</v>
      </c>
      <c r="G20" s="30">
        <f t="shared" si="5"/>
        <v>-0.28989139515455309</v>
      </c>
      <c r="H20" s="31">
        <f t="shared" si="6"/>
        <v>-5.2180451127819545</v>
      </c>
      <c r="I20" s="28">
        <f t="shared" si="7"/>
        <v>3</v>
      </c>
      <c r="J20" s="28">
        <f t="shared" si="8"/>
        <v>4</v>
      </c>
      <c r="K20" s="28">
        <f t="shared" si="9"/>
        <v>0</v>
      </c>
      <c r="L20" s="28">
        <f t="shared" si="10"/>
        <v>0</v>
      </c>
      <c r="M20" s="28">
        <f t="shared" si="11"/>
        <v>0</v>
      </c>
      <c r="N20" s="19"/>
      <c r="O20" s="26" t="s">
        <v>30</v>
      </c>
      <c r="P20" s="41"/>
      <c r="Q20" s="41"/>
      <c r="R20" s="41">
        <f>R$14</f>
        <v>8</v>
      </c>
      <c r="S20" s="41"/>
      <c r="T20" s="41"/>
      <c r="U20" s="41"/>
      <c r="V20" s="41">
        <v>2</v>
      </c>
      <c r="W20" s="41">
        <v>2</v>
      </c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>
        <v>2</v>
      </c>
      <c r="AQ20" s="41">
        <v>2</v>
      </c>
      <c r="AR20" s="41">
        <v>8</v>
      </c>
      <c r="AS20" s="41"/>
      <c r="AT20" s="41"/>
      <c r="AU20" s="41"/>
      <c r="AV20" s="41"/>
      <c r="AW20" s="41">
        <v>8</v>
      </c>
      <c r="AX20" s="41"/>
      <c r="AY20" s="41"/>
      <c r="AZ20" s="41"/>
      <c r="BA20" s="41"/>
      <c r="BB20" s="41">
        <v>10</v>
      </c>
      <c r="BC20" s="41"/>
      <c r="BD20" s="41"/>
      <c r="BE20" s="41"/>
      <c r="BF20" s="41"/>
      <c r="BG20" s="41"/>
      <c r="BH20" s="41"/>
      <c r="BI20" s="41"/>
      <c r="BJ20" s="41"/>
    </row>
    <row r="21" spans="1:62" ht="19.5" customHeight="1" x14ac:dyDescent="0.5">
      <c r="A21" s="26" t="str">
        <f t="shared" si="0"/>
        <v>P16</v>
      </c>
      <c r="B21" s="27">
        <v>15</v>
      </c>
      <c r="C21" s="28">
        <f>SUM(P21:AY21)+SUMIF($P$31:$AY$31,O21,$P$15:$AY$15)+SUMIF($P$33:$AY$33,O21,$P$16:$AY$16)+2</f>
        <v>30</v>
      </c>
      <c r="D21" s="29">
        <f t="shared" si="2"/>
        <v>-15</v>
      </c>
      <c r="E21" s="30">
        <f t="shared" si="3"/>
        <v>-1</v>
      </c>
      <c r="F21" s="31">
        <f t="shared" si="4"/>
        <v>-16.015037593984964</v>
      </c>
      <c r="G21" s="30">
        <f t="shared" si="5"/>
        <v>-6.7669172932330879E-2</v>
      </c>
      <c r="H21" s="31">
        <f t="shared" si="6"/>
        <v>-1.0150375939849638</v>
      </c>
      <c r="I21" s="28">
        <f t="shared" si="7"/>
        <v>0</v>
      </c>
      <c r="J21" s="28">
        <f t="shared" si="8"/>
        <v>0</v>
      </c>
      <c r="K21" s="28">
        <f t="shared" si="9"/>
        <v>0</v>
      </c>
      <c r="L21" s="28">
        <f t="shared" si="10"/>
        <v>7</v>
      </c>
      <c r="M21" s="28">
        <f t="shared" si="11"/>
        <v>0</v>
      </c>
      <c r="N21" s="19"/>
      <c r="O21" s="26" t="s">
        <v>155</v>
      </c>
      <c r="P21" s="41" t="s">
        <v>33</v>
      </c>
      <c r="Q21" s="41" t="s">
        <v>33</v>
      </c>
      <c r="R21" s="41" t="s">
        <v>33</v>
      </c>
      <c r="S21" s="41" t="s">
        <v>33</v>
      </c>
      <c r="T21" s="41" t="s">
        <v>33</v>
      </c>
      <c r="U21" s="41" t="s">
        <v>33</v>
      </c>
      <c r="V21" s="41" t="s">
        <v>33</v>
      </c>
      <c r="W21" s="41" t="s">
        <v>33</v>
      </c>
      <c r="X21" s="41" t="s">
        <v>33</v>
      </c>
      <c r="Y21" s="41" t="s">
        <v>33</v>
      </c>
      <c r="Z21" s="41" t="s">
        <v>33</v>
      </c>
      <c r="AA21" s="41" t="s">
        <v>33</v>
      </c>
      <c r="AB21" s="41" t="s">
        <v>33</v>
      </c>
      <c r="AC21" s="41" t="s">
        <v>33</v>
      </c>
      <c r="AD21" s="41" t="s">
        <v>33</v>
      </c>
      <c r="AE21" s="41" t="s">
        <v>33</v>
      </c>
      <c r="AF21" s="41" t="s">
        <v>33</v>
      </c>
      <c r="AG21" s="41" t="s">
        <v>33</v>
      </c>
      <c r="AH21" s="41" t="s">
        <v>33</v>
      </c>
      <c r="AI21" s="41" t="s">
        <v>33</v>
      </c>
      <c r="AJ21" s="41" t="s">
        <v>33</v>
      </c>
      <c r="AK21" s="41" t="s">
        <v>33</v>
      </c>
      <c r="AL21" s="41" t="s">
        <v>33</v>
      </c>
      <c r="AM21" s="41"/>
      <c r="AN21" s="41" t="s">
        <v>33</v>
      </c>
      <c r="AO21" s="41" t="s">
        <v>33</v>
      </c>
      <c r="AP21" s="41" t="s">
        <v>33</v>
      </c>
      <c r="AQ21" s="41" t="s">
        <v>33</v>
      </c>
      <c r="AR21" s="41" t="s">
        <v>33</v>
      </c>
      <c r="AS21" s="41" t="s">
        <v>33</v>
      </c>
      <c r="AT21" s="41" t="s">
        <v>33</v>
      </c>
      <c r="AU21" s="41" t="s">
        <v>33</v>
      </c>
      <c r="AV21" s="41" t="s">
        <v>33</v>
      </c>
      <c r="AW21" s="41" t="s">
        <v>33</v>
      </c>
      <c r="AX21" s="41" t="s">
        <v>33</v>
      </c>
      <c r="AY21" s="41" t="s">
        <v>33</v>
      </c>
      <c r="AZ21" s="41" t="s">
        <v>33</v>
      </c>
      <c r="BA21" s="41" t="s">
        <v>33</v>
      </c>
      <c r="BB21" s="41" t="s">
        <v>33</v>
      </c>
      <c r="BC21" s="41" t="s">
        <v>33</v>
      </c>
      <c r="BD21" s="41" t="s">
        <v>33</v>
      </c>
      <c r="BE21" s="41" t="s">
        <v>33</v>
      </c>
      <c r="BF21" s="41" t="s">
        <v>33</v>
      </c>
      <c r="BG21" s="41" t="s">
        <v>33</v>
      </c>
      <c r="BH21" s="41" t="s">
        <v>33</v>
      </c>
      <c r="BI21" s="41" t="s">
        <v>33</v>
      </c>
      <c r="BJ21" s="41" t="s">
        <v>33</v>
      </c>
    </row>
    <row r="22" spans="1:62" ht="19.5" customHeight="1" x14ac:dyDescent="0.5">
      <c r="A22" s="26" t="str">
        <f t="shared" si="0"/>
        <v>P19</v>
      </c>
      <c r="B22" s="27">
        <v>19</v>
      </c>
      <c r="C22" s="28">
        <f t="shared" si="1"/>
        <v>63</v>
      </c>
      <c r="D22" s="29">
        <f t="shared" si="2"/>
        <v>-44</v>
      </c>
      <c r="E22" s="30">
        <f t="shared" si="3"/>
        <v>-2.3157894736842106</v>
      </c>
      <c r="F22" s="31">
        <f t="shared" si="4"/>
        <v>-20.285714285714288</v>
      </c>
      <c r="G22" s="30">
        <f t="shared" si="5"/>
        <v>1.2481203007518797</v>
      </c>
      <c r="H22" s="31">
        <f t="shared" si="6"/>
        <v>23.714285714285712</v>
      </c>
      <c r="I22" s="28">
        <f t="shared" si="7"/>
        <v>0</v>
      </c>
      <c r="J22" s="28">
        <f t="shared" si="8"/>
        <v>0</v>
      </c>
      <c r="K22" s="28">
        <f>COUNTIF($P$33:$AY$33,O22)</f>
        <v>13</v>
      </c>
      <c r="L22" s="28">
        <f t="shared" si="10"/>
        <v>0</v>
      </c>
      <c r="M22" s="28">
        <f t="shared" si="11"/>
        <v>0</v>
      </c>
      <c r="N22" s="19"/>
      <c r="O22" s="26" t="s">
        <v>28</v>
      </c>
      <c r="P22" s="41" t="s">
        <v>33</v>
      </c>
      <c r="Q22" s="41" t="s">
        <v>33</v>
      </c>
      <c r="R22" s="41" t="s">
        <v>33</v>
      </c>
      <c r="S22" s="41" t="s">
        <v>33</v>
      </c>
      <c r="T22" s="41" t="s">
        <v>33</v>
      </c>
      <c r="U22" s="41" t="s">
        <v>33</v>
      </c>
      <c r="V22" s="41" t="s">
        <v>33</v>
      </c>
      <c r="W22" s="41" t="s">
        <v>33</v>
      </c>
      <c r="X22" s="41" t="s">
        <v>33</v>
      </c>
      <c r="Y22" s="41" t="s">
        <v>33</v>
      </c>
      <c r="Z22" s="41" t="s">
        <v>33</v>
      </c>
      <c r="AA22" s="41" t="s">
        <v>33</v>
      </c>
      <c r="AB22" s="41" t="s">
        <v>33</v>
      </c>
      <c r="AC22" s="41" t="s">
        <v>33</v>
      </c>
      <c r="AD22" s="41" t="s">
        <v>33</v>
      </c>
      <c r="AE22" s="41" t="s">
        <v>33</v>
      </c>
      <c r="AF22" s="41" t="s">
        <v>33</v>
      </c>
      <c r="AG22" s="41" t="s">
        <v>33</v>
      </c>
      <c r="AH22" s="41" t="s">
        <v>33</v>
      </c>
      <c r="AI22" s="41" t="s">
        <v>33</v>
      </c>
      <c r="AJ22" s="41" t="s">
        <v>33</v>
      </c>
      <c r="AK22" s="41" t="s">
        <v>33</v>
      </c>
      <c r="AL22" s="41" t="s">
        <v>33</v>
      </c>
      <c r="AM22" s="41"/>
      <c r="AN22" s="41" t="s">
        <v>33</v>
      </c>
      <c r="AO22" s="41" t="s">
        <v>33</v>
      </c>
      <c r="AP22" s="41" t="s">
        <v>33</v>
      </c>
      <c r="AQ22" s="41" t="s">
        <v>33</v>
      </c>
      <c r="AR22" s="41" t="s">
        <v>33</v>
      </c>
      <c r="AS22" s="41" t="s">
        <v>33</v>
      </c>
      <c r="AT22" s="41" t="s">
        <v>33</v>
      </c>
      <c r="AU22" s="41" t="s">
        <v>33</v>
      </c>
      <c r="AV22" s="41" t="s">
        <v>33</v>
      </c>
      <c r="AW22" s="41" t="s">
        <v>33</v>
      </c>
      <c r="AX22" s="41" t="s">
        <v>33</v>
      </c>
      <c r="AY22" s="41" t="s">
        <v>33</v>
      </c>
      <c r="AZ22" s="41" t="s">
        <v>33</v>
      </c>
      <c r="BA22" s="41" t="s">
        <v>33</v>
      </c>
      <c r="BB22" s="41" t="s">
        <v>33</v>
      </c>
      <c r="BC22" s="41" t="s">
        <v>33</v>
      </c>
      <c r="BD22" s="41" t="s">
        <v>33</v>
      </c>
      <c r="BE22" s="41" t="s">
        <v>33</v>
      </c>
      <c r="BF22" s="41" t="s">
        <v>33</v>
      </c>
      <c r="BG22" s="41" t="s">
        <v>33</v>
      </c>
      <c r="BH22" s="41" t="s">
        <v>33</v>
      </c>
      <c r="BI22" s="41" t="s">
        <v>33</v>
      </c>
      <c r="BJ22" s="41" t="s">
        <v>33</v>
      </c>
    </row>
    <row r="23" spans="1:62" ht="19.5" customHeight="1" x14ac:dyDescent="0.5">
      <c r="A23" s="26" t="str">
        <f t="shared" si="0"/>
        <v>F10</v>
      </c>
      <c r="B23" s="27">
        <v>8</v>
      </c>
      <c r="C23" s="28">
        <f>SUM(P23:AY23)+SUMIF($P$31:$AY$31,O23,$P$15:$AY$15)+SUMIF($P$33:$AY$33,O23,$P$16:$AY$16)</f>
        <v>14</v>
      </c>
      <c r="D23" s="29">
        <f t="shared" si="2"/>
        <v>-6</v>
      </c>
      <c r="E23" s="30">
        <f t="shared" si="3"/>
        <v>-0.75</v>
      </c>
      <c r="F23" s="31">
        <f>E$28*B23</f>
        <v>-8.541353383458647</v>
      </c>
      <c r="G23" s="30">
        <f t="shared" si="5"/>
        <v>-0.31766917293233088</v>
      </c>
      <c r="H23" s="31">
        <f>F23-D23</f>
        <v>-2.541353383458647</v>
      </c>
      <c r="I23" s="28">
        <f t="shared" si="7"/>
        <v>1</v>
      </c>
      <c r="J23" s="28">
        <f t="shared" si="8"/>
        <v>2</v>
      </c>
      <c r="K23" s="28">
        <f t="shared" si="9"/>
        <v>0</v>
      </c>
      <c r="L23" s="28">
        <f t="shared" si="10"/>
        <v>0</v>
      </c>
      <c r="M23" s="28">
        <f t="shared" si="11"/>
        <v>5</v>
      </c>
      <c r="N23" s="19"/>
      <c r="O23" s="26" t="s">
        <v>12</v>
      </c>
      <c r="P23" s="41"/>
      <c r="Q23" s="41"/>
      <c r="R23" s="41"/>
      <c r="S23" s="41"/>
      <c r="T23" s="41"/>
      <c r="U23" s="41"/>
      <c r="V23" s="41"/>
      <c r="W23" s="41"/>
      <c r="X23" s="41">
        <v>2</v>
      </c>
      <c r="Y23" s="41">
        <v>2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>
        <v>10</v>
      </c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</row>
    <row r="24" spans="1:62" ht="19.5" customHeight="1" x14ac:dyDescent="0.5">
      <c r="A24" s="26" t="str">
        <f t="shared" si="0"/>
        <v>F11</v>
      </c>
      <c r="B24" s="27">
        <v>15</v>
      </c>
      <c r="C24" s="28">
        <f t="shared" si="1"/>
        <v>26</v>
      </c>
      <c r="D24" s="29">
        <f t="shared" si="2"/>
        <v>-11</v>
      </c>
      <c r="E24" s="30">
        <f t="shared" si="3"/>
        <v>-0.73333333333333328</v>
      </c>
      <c r="F24" s="31">
        <f t="shared" si="4"/>
        <v>-16.015037593984964</v>
      </c>
      <c r="G24" s="30">
        <f t="shared" si="5"/>
        <v>-0.3343358395989976</v>
      </c>
      <c r="H24" s="31">
        <f t="shared" si="6"/>
        <v>-5.0150375939849638</v>
      </c>
      <c r="I24" s="28">
        <f t="shared" si="7"/>
        <v>2</v>
      </c>
      <c r="J24" s="28">
        <f t="shared" si="8"/>
        <v>5</v>
      </c>
      <c r="K24" s="28">
        <f t="shared" si="9"/>
        <v>0</v>
      </c>
      <c r="L24" s="28">
        <f t="shared" si="10"/>
        <v>0</v>
      </c>
      <c r="M24" s="28">
        <f t="shared" si="11"/>
        <v>5</v>
      </c>
      <c r="N24" s="19"/>
      <c r="O24" s="26" t="s">
        <v>161</v>
      </c>
      <c r="P24" s="41"/>
      <c r="Q24" s="41"/>
      <c r="R24" s="41"/>
      <c r="S24" s="41"/>
      <c r="T24" s="41">
        <f>T$14</f>
        <v>8</v>
      </c>
      <c r="U24" s="41"/>
      <c r="V24" s="41"/>
      <c r="W24" s="41"/>
      <c r="X24" s="41"/>
      <c r="Y24" s="41"/>
      <c r="Z24" s="41"/>
      <c r="AA24" s="41">
        <v>2</v>
      </c>
      <c r="AB24" s="41">
        <v>2</v>
      </c>
      <c r="AC24" s="41"/>
      <c r="AD24" s="41"/>
      <c r="AE24" s="41">
        <v>2</v>
      </c>
      <c r="AF24" s="41">
        <v>2</v>
      </c>
      <c r="AG24" s="41"/>
      <c r="AH24" s="41"/>
      <c r="AI24" s="41"/>
      <c r="AJ24" s="41">
        <v>2</v>
      </c>
      <c r="AK24" s="41"/>
      <c r="AL24" s="41"/>
      <c r="AM24" s="41"/>
      <c r="AN24" s="41"/>
      <c r="AO24" s="41"/>
      <c r="AP24" s="41"/>
      <c r="AQ24" s="41"/>
      <c r="AR24" s="41"/>
      <c r="AS24" s="41"/>
      <c r="AT24" s="41">
        <f>AT$14</f>
        <v>8</v>
      </c>
      <c r="AU24" s="41"/>
      <c r="AV24" s="41"/>
      <c r="AW24" s="41"/>
      <c r="AX24" s="41"/>
      <c r="AY24" s="41"/>
      <c r="AZ24" s="41"/>
      <c r="BA24" s="41">
        <v>10</v>
      </c>
      <c r="BB24" s="41"/>
      <c r="BC24" s="41"/>
      <c r="BD24" s="41"/>
      <c r="BE24" s="41"/>
      <c r="BF24" s="41"/>
      <c r="BG24" s="41"/>
      <c r="BH24" s="41"/>
      <c r="BI24" s="41"/>
      <c r="BJ24" s="41"/>
    </row>
    <row r="25" spans="1:62" ht="19.5" customHeight="1" x14ac:dyDescent="0.5">
      <c r="A25" s="26" t="str">
        <f t="shared" si="0"/>
        <v>F14</v>
      </c>
      <c r="B25" s="27">
        <v>13</v>
      </c>
      <c r="C25" s="28">
        <f t="shared" si="1"/>
        <v>24</v>
      </c>
      <c r="D25" s="29">
        <f t="shared" ref="D25:D26" si="12">B25-C25</f>
        <v>-11</v>
      </c>
      <c r="E25" s="30">
        <f t="shared" ref="E25:E26" si="13">D25/B25</f>
        <v>-0.84615384615384615</v>
      </c>
      <c r="F25" s="31">
        <f t="shared" si="4"/>
        <v>-13.879699248120302</v>
      </c>
      <c r="G25" s="30">
        <f t="shared" si="5"/>
        <v>-0.22151532677848473</v>
      </c>
      <c r="H25" s="31">
        <f t="shared" si="6"/>
        <v>-2.8796992481203016</v>
      </c>
      <c r="I25" s="28">
        <f t="shared" si="7"/>
        <v>2</v>
      </c>
      <c r="J25" s="28">
        <f t="shared" si="8"/>
        <v>4</v>
      </c>
      <c r="K25" s="28">
        <f t="shared" si="9"/>
        <v>0</v>
      </c>
      <c r="L25" s="28">
        <f t="shared" si="10"/>
        <v>0</v>
      </c>
      <c r="M25" s="28">
        <f t="shared" si="11"/>
        <v>0</v>
      </c>
      <c r="N25" s="19"/>
      <c r="O25" s="26" t="s">
        <v>13</v>
      </c>
      <c r="P25" s="41"/>
      <c r="Q25" s="41"/>
      <c r="R25" s="41"/>
      <c r="S25" s="41">
        <v>8</v>
      </c>
      <c r="T25" s="41"/>
      <c r="U25" s="41"/>
      <c r="V25" s="41"/>
      <c r="W25" s="41"/>
      <c r="X25" s="41"/>
      <c r="Y25" s="41"/>
      <c r="Z25" s="41">
        <f>Z$14</f>
        <v>8</v>
      </c>
      <c r="AA25" s="41"/>
      <c r="AB25" s="41"/>
      <c r="AC25" s="41"/>
      <c r="AD25" s="41"/>
      <c r="AE25" s="41"/>
      <c r="AF25" s="41"/>
      <c r="AG25" s="41">
        <v>2</v>
      </c>
      <c r="AH25" s="41">
        <v>2</v>
      </c>
      <c r="AI25" s="41"/>
      <c r="AJ25" s="41"/>
      <c r="AK25" s="41"/>
      <c r="AL25" s="41"/>
      <c r="AM25" s="41"/>
      <c r="AN25" s="41">
        <v>2</v>
      </c>
      <c r="AO25" s="41">
        <v>2</v>
      </c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>
        <v>10</v>
      </c>
      <c r="BD25" s="41"/>
      <c r="BE25" s="41"/>
      <c r="BF25" s="41"/>
      <c r="BG25" s="41"/>
      <c r="BH25" s="41"/>
      <c r="BI25" s="41"/>
      <c r="BJ25" s="41"/>
    </row>
    <row r="26" spans="1:62" ht="19.5" customHeight="1" x14ac:dyDescent="0.5">
      <c r="A26" s="26" t="str">
        <f t="shared" si="0"/>
        <v>F16</v>
      </c>
      <c r="B26" s="27">
        <v>10</v>
      </c>
      <c r="C26" s="28">
        <f>SUM(P26:AY26)+SUMIF($P$31:$AY$31,O26,$P$15:$AY$15)+SUMIF($P$33:$AY$33,O26,$P$16:$AY$16)+2</f>
        <v>22</v>
      </c>
      <c r="D26" s="29">
        <f t="shared" si="12"/>
        <v>-12</v>
      </c>
      <c r="E26" s="30">
        <f t="shared" si="13"/>
        <v>-1.2</v>
      </c>
      <c r="F26" s="31">
        <f t="shared" ref="F26" si="14">E$28*B26</f>
        <v>-10.676691729323309</v>
      </c>
      <c r="G26" s="30">
        <f t="shared" si="5"/>
        <v>0.13233082706766908</v>
      </c>
      <c r="H26" s="31">
        <f t="shared" si="6"/>
        <v>1.3233082706766908</v>
      </c>
      <c r="I26" s="28">
        <f t="shared" si="7"/>
        <v>0</v>
      </c>
      <c r="J26" s="28">
        <f t="shared" si="8"/>
        <v>0</v>
      </c>
      <c r="K26" s="28">
        <f t="shared" si="9"/>
        <v>0</v>
      </c>
      <c r="L26" s="28">
        <f t="shared" si="10"/>
        <v>5</v>
      </c>
      <c r="M26" s="28">
        <f t="shared" si="11"/>
        <v>0</v>
      </c>
      <c r="N26" s="19"/>
      <c r="O26" s="26" t="s">
        <v>29</v>
      </c>
      <c r="P26" s="49" t="s">
        <v>33</v>
      </c>
      <c r="Q26" s="49" t="s">
        <v>33</v>
      </c>
      <c r="R26" s="49" t="s">
        <v>33</v>
      </c>
      <c r="S26" s="49" t="s">
        <v>33</v>
      </c>
      <c r="T26" s="49" t="s">
        <v>33</v>
      </c>
      <c r="U26" s="49" t="s">
        <v>33</v>
      </c>
      <c r="V26" s="49" t="s">
        <v>33</v>
      </c>
      <c r="W26" s="49" t="s">
        <v>33</v>
      </c>
      <c r="X26" s="49" t="s">
        <v>33</v>
      </c>
      <c r="Y26" s="49" t="s">
        <v>33</v>
      </c>
      <c r="Z26" s="49" t="s">
        <v>33</v>
      </c>
      <c r="AA26" s="49" t="s">
        <v>33</v>
      </c>
      <c r="AB26" s="49" t="s">
        <v>33</v>
      </c>
      <c r="AC26" s="49" t="s">
        <v>33</v>
      </c>
      <c r="AD26" s="49" t="s">
        <v>33</v>
      </c>
      <c r="AE26" s="49" t="s">
        <v>33</v>
      </c>
      <c r="AF26" s="49" t="s">
        <v>33</v>
      </c>
      <c r="AG26" s="49" t="s">
        <v>33</v>
      </c>
      <c r="AH26" s="49" t="s">
        <v>33</v>
      </c>
      <c r="AI26" s="49" t="s">
        <v>33</v>
      </c>
      <c r="AJ26" s="49" t="s">
        <v>33</v>
      </c>
      <c r="AK26" s="49" t="s">
        <v>33</v>
      </c>
      <c r="AL26" s="49" t="s">
        <v>33</v>
      </c>
      <c r="AM26" s="49"/>
      <c r="AN26" s="49" t="s">
        <v>33</v>
      </c>
      <c r="AO26" s="49" t="s">
        <v>33</v>
      </c>
      <c r="AP26" s="49" t="s">
        <v>33</v>
      </c>
      <c r="AQ26" s="49" t="s">
        <v>33</v>
      </c>
      <c r="AR26" s="49" t="s">
        <v>33</v>
      </c>
      <c r="AS26" s="49" t="s">
        <v>33</v>
      </c>
      <c r="AT26" s="49" t="s">
        <v>33</v>
      </c>
      <c r="AU26" s="49" t="s">
        <v>33</v>
      </c>
      <c r="AV26" s="49" t="s">
        <v>33</v>
      </c>
      <c r="AW26" s="49" t="s">
        <v>33</v>
      </c>
      <c r="AX26" s="49" t="s">
        <v>33</v>
      </c>
      <c r="AY26" s="49" t="s">
        <v>33</v>
      </c>
      <c r="AZ26" s="49" t="s">
        <v>33</v>
      </c>
      <c r="BA26" s="49" t="s">
        <v>33</v>
      </c>
      <c r="BB26" s="49" t="s">
        <v>33</v>
      </c>
      <c r="BC26" s="49" t="s">
        <v>33</v>
      </c>
      <c r="BD26" s="49" t="s">
        <v>33</v>
      </c>
      <c r="BE26" s="49" t="s">
        <v>33</v>
      </c>
      <c r="BF26" s="49" t="s">
        <v>33</v>
      </c>
      <c r="BG26" s="49" t="s">
        <v>33</v>
      </c>
      <c r="BH26" s="49" t="s">
        <v>33</v>
      </c>
      <c r="BI26" s="49" t="s">
        <v>33</v>
      </c>
      <c r="BJ26" s="49" t="s">
        <v>33</v>
      </c>
    </row>
    <row r="27" spans="1:62" ht="19.5" customHeight="1" x14ac:dyDescent="0.5">
      <c r="F27" s="15"/>
      <c r="G27" s="15"/>
      <c r="H27" s="15"/>
      <c r="K27" s="16"/>
      <c r="L27" s="16"/>
      <c r="M27" s="16"/>
      <c r="N27" s="16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</row>
    <row r="28" spans="1:62" s="34" customFormat="1" ht="19.5" customHeight="1" x14ac:dyDescent="0.35">
      <c r="B28" s="18">
        <f>SUM(B18:B26)</f>
        <v>133</v>
      </c>
      <c r="C28" s="14">
        <f>SUM(C18:C26)</f>
        <v>275</v>
      </c>
      <c r="D28" s="46">
        <f>SUM(D18:D26)</f>
        <v>-142</v>
      </c>
      <c r="E28" s="35">
        <f>(B28-C15)/B28</f>
        <v>-1.0676691729323309</v>
      </c>
      <c r="F28" s="35"/>
      <c r="G28" s="35"/>
      <c r="H28" s="35"/>
      <c r="I28" s="14">
        <f>SUM(I18:I26)</f>
        <v>14</v>
      </c>
      <c r="J28" s="14">
        <f>SUM(J18:J26)</f>
        <v>18</v>
      </c>
      <c r="K28" s="14">
        <f>SUM(K18:K26)</f>
        <v>13</v>
      </c>
      <c r="L28" s="14">
        <f>SUM(L18:L26)</f>
        <v>12</v>
      </c>
      <c r="M28" s="14">
        <f>SUM(M18:M26)</f>
        <v>17</v>
      </c>
      <c r="N28" s="14"/>
      <c r="O28" s="36" t="s">
        <v>57</v>
      </c>
      <c r="P28" s="37">
        <f>COUNT(P18:P26)</f>
        <v>1</v>
      </c>
      <c r="Q28" s="37">
        <f t="shared" ref="Q28:BD28" si="15">COUNT(Q18:Q26)</f>
        <v>1</v>
      </c>
      <c r="R28" s="37">
        <f t="shared" si="15"/>
        <v>1</v>
      </c>
      <c r="S28" s="37">
        <f t="shared" si="15"/>
        <v>1</v>
      </c>
      <c r="T28" s="37">
        <f t="shared" si="15"/>
        <v>1</v>
      </c>
      <c r="U28" s="37">
        <f t="shared" si="15"/>
        <v>0</v>
      </c>
      <c r="V28" s="37">
        <f t="shared" si="15"/>
        <v>1</v>
      </c>
      <c r="W28" s="37">
        <f t="shared" si="15"/>
        <v>1</v>
      </c>
      <c r="X28" s="37">
        <f t="shared" si="15"/>
        <v>1</v>
      </c>
      <c r="Y28" s="37">
        <f t="shared" si="15"/>
        <v>1</v>
      </c>
      <c r="Z28" s="37">
        <f t="shared" si="15"/>
        <v>1</v>
      </c>
      <c r="AA28" s="37">
        <f t="shared" si="15"/>
        <v>1</v>
      </c>
      <c r="AB28" s="37">
        <f t="shared" si="15"/>
        <v>1</v>
      </c>
      <c r="AC28" s="37">
        <f t="shared" si="15"/>
        <v>1</v>
      </c>
      <c r="AD28" s="37">
        <f t="shared" si="15"/>
        <v>1</v>
      </c>
      <c r="AE28" s="37">
        <f t="shared" si="15"/>
        <v>1</v>
      </c>
      <c r="AF28" s="37">
        <f t="shared" si="15"/>
        <v>1</v>
      </c>
      <c r="AG28" s="37">
        <f t="shared" si="15"/>
        <v>1</v>
      </c>
      <c r="AH28" s="37">
        <f t="shared" si="15"/>
        <v>1</v>
      </c>
      <c r="AI28" s="37">
        <f t="shared" si="15"/>
        <v>1</v>
      </c>
      <c r="AJ28" s="37">
        <f t="shared" si="15"/>
        <v>1</v>
      </c>
      <c r="AK28" s="37">
        <f t="shared" si="15"/>
        <v>1</v>
      </c>
      <c r="AL28" s="37">
        <f t="shared" si="15"/>
        <v>1</v>
      </c>
      <c r="AM28" s="37">
        <f t="shared" si="15"/>
        <v>0</v>
      </c>
      <c r="AN28" s="37">
        <f t="shared" si="15"/>
        <v>1</v>
      </c>
      <c r="AO28" s="37">
        <f t="shared" si="15"/>
        <v>1</v>
      </c>
      <c r="AP28" s="37">
        <f t="shared" si="15"/>
        <v>1</v>
      </c>
      <c r="AQ28" s="37">
        <f t="shared" si="15"/>
        <v>1</v>
      </c>
      <c r="AR28" s="37">
        <f t="shared" si="15"/>
        <v>1</v>
      </c>
      <c r="AS28" s="37">
        <f t="shared" si="15"/>
        <v>1</v>
      </c>
      <c r="AT28" s="37">
        <f t="shared" si="15"/>
        <v>1</v>
      </c>
      <c r="AU28" s="37">
        <f t="shared" si="15"/>
        <v>1</v>
      </c>
      <c r="AV28" s="37">
        <f t="shared" si="15"/>
        <v>0</v>
      </c>
      <c r="AW28" s="37">
        <f t="shared" si="15"/>
        <v>1</v>
      </c>
      <c r="AX28" s="37">
        <f t="shared" si="15"/>
        <v>1</v>
      </c>
      <c r="AY28" s="37">
        <f t="shared" si="15"/>
        <v>0</v>
      </c>
      <c r="AZ28" s="37">
        <f t="shared" si="15"/>
        <v>1</v>
      </c>
      <c r="BA28" s="37">
        <f t="shared" si="15"/>
        <v>1</v>
      </c>
      <c r="BB28" s="37">
        <f t="shared" si="15"/>
        <v>1</v>
      </c>
      <c r="BC28" s="37">
        <f t="shared" si="15"/>
        <v>1</v>
      </c>
      <c r="BD28" s="37">
        <f t="shared" si="15"/>
        <v>1</v>
      </c>
      <c r="BE28" s="37">
        <f t="shared" ref="BE28:BJ28" si="16">COUNT(BE18:BE26)</f>
        <v>0</v>
      </c>
      <c r="BF28" s="37">
        <f t="shared" si="16"/>
        <v>0</v>
      </c>
      <c r="BG28" s="37">
        <f t="shared" si="16"/>
        <v>0</v>
      </c>
      <c r="BH28" s="37">
        <f t="shared" si="16"/>
        <v>0</v>
      </c>
      <c r="BI28" s="37">
        <f t="shared" si="16"/>
        <v>0</v>
      </c>
      <c r="BJ28" s="37">
        <f t="shared" si="16"/>
        <v>0</v>
      </c>
    </row>
    <row r="29" spans="1:62" s="25" customFormat="1" ht="19.5" customHeight="1" x14ac:dyDescent="0.5">
      <c r="B29" s="15"/>
      <c r="D29" s="15"/>
      <c r="E29" s="15"/>
      <c r="F29" s="38"/>
      <c r="G29" s="17"/>
      <c r="H29" s="17"/>
      <c r="I29" s="17"/>
      <c r="J29" s="17"/>
      <c r="K29" s="17"/>
      <c r="L29" s="17"/>
      <c r="M29" s="17"/>
      <c r="N29" s="17"/>
      <c r="O29" s="22" t="s">
        <v>58</v>
      </c>
      <c r="P29" s="37">
        <f>SUM(P18:P26)</f>
        <v>8</v>
      </c>
      <c r="Q29" s="37">
        <f t="shared" ref="Q29:BD29" si="17">SUM(Q18:Q26)</f>
        <v>13</v>
      </c>
      <c r="R29" s="37">
        <f t="shared" si="17"/>
        <v>8</v>
      </c>
      <c r="S29" s="37">
        <f t="shared" si="17"/>
        <v>8</v>
      </c>
      <c r="T29" s="37">
        <f t="shared" si="17"/>
        <v>8</v>
      </c>
      <c r="U29" s="37">
        <f t="shared" si="17"/>
        <v>0</v>
      </c>
      <c r="V29" s="37">
        <f t="shared" si="17"/>
        <v>2</v>
      </c>
      <c r="W29" s="37">
        <f t="shared" si="17"/>
        <v>2</v>
      </c>
      <c r="X29" s="37">
        <f t="shared" si="17"/>
        <v>2</v>
      </c>
      <c r="Y29" s="37">
        <f t="shared" si="17"/>
        <v>2</v>
      </c>
      <c r="Z29" s="37">
        <f t="shared" si="17"/>
        <v>8</v>
      </c>
      <c r="AA29" s="37">
        <f t="shared" si="17"/>
        <v>2</v>
      </c>
      <c r="AB29" s="37">
        <f t="shared" si="17"/>
        <v>2</v>
      </c>
      <c r="AC29" s="37">
        <f t="shared" si="17"/>
        <v>2</v>
      </c>
      <c r="AD29" s="37">
        <f t="shared" si="17"/>
        <v>2</v>
      </c>
      <c r="AE29" s="37">
        <f t="shared" si="17"/>
        <v>2</v>
      </c>
      <c r="AF29" s="37">
        <f t="shared" si="17"/>
        <v>2</v>
      </c>
      <c r="AG29" s="37">
        <f t="shared" si="17"/>
        <v>2</v>
      </c>
      <c r="AH29" s="37">
        <f t="shared" si="17"/>
        <v>2</v>
      </c>
      <c r="AI29" s="37">
        <f t="shared" si="17"/>
        <v>13</v>
      </c>
      <c r="AJ29" s="37">
        <f t="shared" si="17"/>
        <v>2</v>
      </c>
      <c r="AK29" s="37">
        <f t="shared" si="17"/>
        <v>2</v>
      </c>
      <c r="AL29" s="37">
        <f t="shared" si="17"/>
        <v>8</v>
      </c>
      <c r="AM29" s="37">
        <f t="shared" si="17"/>
        <v>0</v>
      </c>
      <c r="AN29" s="37">
        <f t="shared" si="17"/>
        <v>2</v>
      </c>
      <c r="AO29" s="37">
        <f t="shared" si="17"/>
        <v>2</v>
      </c>
      <c r="AP29" s="37">
        <f t="shared" si="17"/>
        <v>2</v>
      </c>
      <c r="AQ29" s="37">
        <f t="shared" si="17"/>
        <v>2</v>
      </c>
      <c r="AR29" s="37">
        <f t="shared" si="17"/>
        <v>8</v>
      </c>
      <c r="AS29" s="37">
        <f t="shared" si="17"/>
        <v>8</v>
      </c>
      <c r="AT29" s="37">
        <f t="shared" si="17"/>
        <v>8</v>
      </c>
      <c r="AU29" s="37">
        <f t="shared" si="17"/>
        <v>10</v>
      </c>
      <c r="AV29" s="37">
        <f t="shared" si="17"/>
        <v>0</v>
      </c>
      <c r="AW29" s="37">
        <f t="shared" si="17"/>
        <v>8</v>
      </c>
      <c r="AX29" s="37">
        <f t="shared" si="17"/>
        <v>8</v>
      </c>
      <c r="AY29" s="37">
        <f t="shared" si="17"/>
        <v>0</v>
      </c>
      <c r="AZ29" s="37">
        <f t="shared" si="17"/>
        <v>10</v>
      </c>
      <c r="BA29" s="37">
        <f t="shared" si="17"/>
        <v>10</v>
      </c>
      <c r="BB29" s="37">
        <f t="shared" si="17"/>
        <v>10</v>
      </c>
      <c r="BC29" s="37">
        <f t="shared" si="17"/>
        <v>10</v>
      </c>
      <c r="BD29" s="37">
        <f t="shared" si="17"/>
        <v>10</v>
      </c>
      <c r="BE29" s="37">
        <f t="shared" ref="BE29:BJ29" si="18">SUM(BE18:BE26)</f>
        <v>0</v>
      </c>
      <c r="BF29" s="37">
        <f t="shared" si="18"/>
        <v>0</v>
      </c>
      <c r="BG29" s="37">
        <f t="shared" si="18"/>
        <v>0</v>
      </c>
      <c r="BH29" s="37">
        <f t="shared" si="18"/>
        <v>0</v>
      </c>
      <c r="BI29" s="37">
        <f t="shared" si="18"/>
        <v>0</v>
      </c>
      <c r="BJ29" s="37">
        <f t="shared" si="18"/>
        <v>0</v>
      </c>
    </row>
    <row r="30" spans="1:62" ht="19.5" customHeight="1" x14ac:dyDescent="0.5">
      <c r="F30" s="15"/>
      <c r="G30" s="15"/>
      <c r="H30" s="15"/>
      <c r="I30" s="15"/>
      <c r="J30" s="15"/>
      <c r="K30" s="15"/>
      <c r="L30" s="15"/>
      <c r="M30" s="15"/>
      <c r="N30" s="15"/>
      <c r="O30" s="33"/>
    </row>
    <row r="31" spans="1:62" ht="19.5" customHeight="1" x14ac:dyDescent="0.5">
      <c r="C31" s="14" t="s">
        <v>179</v>
      </c>
      <c r="F31" s="15"/>
      <c r="G31" s="15"/>
      <c r="H31" s="39"/>
      <c r="I31" s="17"/>
      <c r="J31" s="17"/>
      <c r="O31" s="32" t="s">
        <v>54</v>
      </c>
      <c r="P31" s="50" t="s">
        <v>155</v>
      </c>
      <c r="Q31" s="50" t="s">
        <v>29</v>
      </c>
      <c r="R31" s="50" t="s">
        <v>155</v>
      </c>
      <c r="S31" s="50" t="s">
        <v>29</v>
      </c>
      <c r="T31" s="50" t="s">
        <v>155</v>
      </c>
      <c r="U31" s="50"/>
      <c r="V31" s="50"/>
      <c r="W31" s="50"/>
      <c r="X31" s="50"/>
      <c r="Y31" s="50"/>
      <c r="Z31" s="50" t="s">
        <v>29</v>
      </c>
      <c r="AA31" s="50"/>
      <c r="AB31" s="50"/>
      <c r="AC31" s="50"/>
      <c r="AD31" s="50"/>
      <c r="AE31" s="50"/>
      <c r="AF31" s="50"/>
      <c r="AG31" s="50"/>
      <c r="AH31" s="50"/>
      <c r="AI31" s="50" t="s">
        <v>155</v>
      </c>
      <c r="AJ31" s="50"/>
      <c r="AK31" s="50"/>
      <c r="AL31" s="50" t="s">
        <v>29</v>
      </c>
      <c r="AM31" s="50"/>
      <c r="AN31" s="50"/>
      <c r="AO31" s="50"/>
      <c r="AP31" s="50"/>
      <c r="AQ31" s="50"/>
      <c r="AR31" s="50" t="s">
        <v>155</v>
      </c>
      <c r="AS31" s="50"/>
      <c r="AT31" s="50" t="s">
        <v>29</v>
      </c>
      <c r="AU31" s="50" t="s">
        <v>155</v>
      </c>
      <c r="AV31" s="50"/>
      <c r="AW31" s="65" t="s">
        <v>181</v>
      </c>
      <c r="AX31" s="50" t="s">
        <v>155</v>
      </c>
      <c r="AY31" s="50"/>
      <c r="AZ31" s="50" t="s">
        <v>29</v>
      </c>
      <c r="BA31" s="50" t="s">
        <v>155</v>
      </c>
      <c r="BB31" s="50" t="s">
        <v>29</v>
      </c>
      <c r="BC31" s="50" t="s">
        <v>155</v>
      </c>
      <c r="BD31" s="50" t="s">
        <v>155</v>
      </c>
      <c r="BE31" s="50"/>
      <c r="BF31" s="50"/>
      <c r="BG31" s="50"/>
      <c r="BH31" s="50"/>
      <c r="BI31" s="50"/>
      <c r="BJ31" s="50"/>
    </row>
    <row r="32" spans="1:62" ht="19.5" customHeight="1" x14ac:dyDescent="0.5">
      <c r="A32" s="40"/>
      <c r="B32" s="40"/>
      <c r="C32" s="61">
        <f>SUM(AZ14:BD16)</f>
        <v>95</v>
      </c>
      <c r="F32" s="15"/>
      <c r="G32" s="15"/>
      <c r="H32" s="15"/>
      <c r="I32" s="17"/>
      <c r="J32" s="17"/>
      <c r="O32" s="32" t="s">
        <v>55</v>
      </c>
      <c r="P32" s="50" t="s">
        <v>160</v>
      </c>
      <c r="Q32" s="50" t="s">
        <v>31</v>
      </c>
      <c r="R32" s="50" t="s">
        <v>160</v>
      </c>
      <c r="S32" s="50" t="s">
        <v>12</v>
      </c>
      <c r="T32" s="50" t="s">
        <v>161</v>
      </c>
      <c r="U32" s="50" t="s">
        <v>12</v>
      </c>
      <c r="V32" s="50"/>
      <c r="W32" s="50"/>
      <c r="X32" s="50"/>
      <c r="Y32" s="50"/>
      <c r="Z32" s="50" t="s">
        <v>161</v>
      </c>
      <c r="AA32" s="50"/>
      <c r="AB32" s="50"/>
      <c r="AC32" s="50"/>
      <c r="AD32" s="50"/>
      <c r="AE32" s="50"/>
      <c r="AF32" s="50"/>
      <c r="AG32" s="50"/>
      <c r="AH32" s="50"/>
      <c r="AI32" s="50" t="s">
        <v>160</v>
      </c>
      <c r="AJ32" s="50"/>
      <c r="AK32" s="50"/>
      <c r="AL32" s="50" t="s">
        <v>31</v>
      </c>
      <c r="AM32" s="50" t="s">
        <v>161</v>
      </c>
      <c r="AN32" s="50"/>
      <c r="AO32" s="50"/>
      <c r="AP32" s="50"/>
      <c r="AQ32" s="50"/>
      <c r="AR32" s="50" t="s">
        <v>12</v>
      </c>
      <c r="AS32" s="50"/>
      <c r="AT32" s="50" t="s">
        <v>161</v>
      </c>
      <c r="AU32" s="50" t="s">
        <v>12</v>
      </c>
      <c r="AV32" s="50" t="s">
        <v>161</v>
      </c>
      <c r="AW32" s="50" t="s">
        <v>160</v>
      </c>
      <c r="AX32" s="50" t="s">
        <v>31</v>
      </c>
      <c r="AY32" s="50" t="s">
        <v>12</v>
      </c>
      <c r="AZ32" s="50" t="s">
        <v>160</v>
      </c>
      <c r="BA32" s="50" t="s">
        <v>161</v>
      </c>
      <c r="BB32" s="50" t="s">
        <v>160</v>
      </c>
      <c r="BC32" s="50" t="s">
        <v>12</v>
      </c>
      <c r="BD32" s="50" t="s">
        <v>31</v>
      </c>
      <c r="BE32" s="50"/>
      <c r="BF32" s="50"/>
      <c r="BG32" s="50"/>
      <c r="BH32" s="50"/>
      <c r="BI32" s="50"/>
      <c r="BJ32" s="50"/>
    </row>
    <row r="33" spans="1:62" ht="19.5" customHeight="1" x14ac:dyDescent="0.5">
      <c r="A33" s="40"/>
      <c r="B33" s="40"/>
      <c r="F33" s="17"/>
      <c r="G33" s="17"/>
      <c r="H33" s="17"/>
      <c r="I33" s="17"/>
      <c r="J33" s="17"/>
      <c r="O33" s="32" t="s">
        <v>162</v>
      </c>
      <c r="P33" s="50" t="s">
        <v>28</v>
      </c>
      <c r="Q33" s="50" t="s">
        <v>28</v>
      </c>
      <c r="R33" s="50" t="s">
        <v>28</v>
      </c>
      <c r="S33" s="50" t="s">
        <v>28</v>
      </c>
      <c r="T33" s="50" t="s">
        <v>28</v>
      </c>
      <c r="U33" s="50"/>
      <c r="V33" s="50"/>
      <c r="W33" s="50"/>
      <c r="X33" s="50"/>
      <c r="Y33" s="50"/>
      <c r="Z33" s="50" t="s">
        <v>28</v>
      </c>
      <c r="AA33" s="50"/>
      <c r="AB33" s="50"/>
      <c r="AC33" s="50"/>
      <c r="AD33" s="50"/>
      <c r="AE33" s="50"/>
      <c r="AF33" s="50"/>
      <c r="AG33" s="50"/>
      <c r="AH33" s="50"/>
      <c r="AI33" s="50" t="s">
        <v>28</v>
      </c>
      <c r="AJ33" s="50"/>
      <c r="AK33" s="50"/>
      <c r="AL33" s="50" t="s">
        <v>28</v>
      </c>
      <c r="AM33" s="50"/>
      <c r="AN33" s="50"/>
      <c r="AO33" s="50"/>
      <c r="AP33" s="50"/>
      <c r="AQ33" s="50"/>
      <c r="AR33" s="50" t="s">
        <v>28</v>
      </c>
      <c r="AS33" s="50"/>
      <c r="AT33" s="50" t="s">
        <v>28</v>
      </c>
      <c r="AU33" s="50" t="s">
        <v>28</v>
      </c>
      <c r="AV33" s="50"/>
      <c r="AW33" s="50" t="s">
        <v>28</v>
      </c>
      <c r="AX33" s="50" t="s">
        <v>28</v>
      </c>
      <c r="AY33" s="50"/>
      <c r="AZ33" s="50" t="s">
        <v>28</v>
      </c>
      <c r="BA33" s="50" t="s">
        <v>28</v>
      </c>
      <c r="BB33" s="50" t="s">
        <v>28</v>
      </c>
      <c r="BC33" s="50" t="s">
        <v>28</v>
      </c>
      <c r="BD33" s="50" t="s">
        <v>28</v>
      </c>
      <c r="BE33" s="50"/>
      <c r="BF33" s="50"/>
      <c r="BG33" s="50"/>
      <c r="BH33" s="50"/>
      <c r="BI33" s="50"/>
      <c r="BJ33" s="50"/>
    </row>
    <row r="34" spans="1:62" s="25" customFormat="1" ht="65" customHeight="1" x14ac:dyDescent="0.5">
      <c r="A34" s="23" t="str">
        <f>A17</f>
        <v>Lag</v>
      </c>
      <c r="B34" s="24" t="str">
        <f t="shared" ref="B34:M34" si="19">B17</f>
        <v>Antal spelare att tillgå / lag</v>
      </c>
      <c r="C34" s="24" t="str">
        <f t="shared" si="19"/>
        <v>Antal funktionärs-tillfällen</v>
      </c>
      <c r="D34" s="24" t="str">
        <f t="shared" si="19"/>
        <v>Diff</v>
      </c>
      <c r="E34" s="24" t="str">
        <f t="shared" si="19"/>
        <v>Diff %</v>
      </c>
      <c r="F34" s="24" t="str">
        <f t="shared" si="19"/>
        <v>Diff för mest rättvis fördelning</v>
      </c>
      <c r="G34" s="18" t="str">
        <f t="shared" si="19"/>
        <v>Avvikelse (%)</v>
      </c>
      <c r="H34" s="24" t="str">
        <f t="shared" si="19"/>
        <v>Avvikelse</v>
      </c>
      <c r="I34" s="24" t="str">
        <f t="shared" si="19"/>
        <v>Antal kiosktillfällen</v>
      </c>
      <c r="J34" s="24" t="str">
        <f t="shared" si="19"/>
        <v>Antal Etage-/torgettillfällen</v>
      </c>
      <c r="K34" s="24" t="str">
        <f t="shared" si="19"/>
        <v>Antal Gripbartillfällen</v>
      </c>
      <c r="L34" s="24" t="str">
        <f t="shared" si="19"/>
        <v>Antal bollservicetillfällen</v>
      </c>
      <c r="M34" s="24" t="str">
        <f t="shared" si="19"/>
        <v>Antal maskottillfällen</v>
      </c>
      <c r="N34" s="24"/>
      <c r="O34" s="32"/>
    </row>
    <row r="35" spans="1:62" ht="19.5" customHeight="1" x14ac:dyDescent="0.5">
      <c r="A35" s="26" t="str">
        <f>A18</f>
        <v>P11/10</v>
      </c>
      <c r="B35" s="27">
        <f>B18</f>
        <v>19</v>
      </c>
      <c r="C35" s="28">
        <f t="shared" ref="C35:C43" si="20">SUM(AZ18:BD18)+SUMIF($AZ$31:$BD$31,O18,$AZ$15:$BD$15)+SUMIF($AZ$33:$BD$33,O18,$AZ$16:$BD$16)</f>
        <v>10</v>
      </c>
      <c r="D35" s="29">
        <f>B35-C35</f>
        <v>9</v>
      </c>
      <c r="E35" s="30">
        <f>D35/B35</f>
        <v>0.47368421052631576</v>
      </c>
      <c r="F35" s="31">
        <f>E$45*B35</f>
        <v>5.4285714285714279</v>
      </c>
      <c r="G35" s="30">
        <f>-(E35-E$45)</f>
        <v>-0.18796992481203006</v>
      </c>
      <c r="H35" s="31">
        <f>F35-D35</f>
        <v>-3.5714285714285721</v>
      </c>
      <c r="I35" s="28">
        <f t="shared" ref="I35:I43" si="21">COUNTIF(AZ18:BD18,"&gt;7")</f>
        <v>1</v>
      </c>
      <c r="J35" s="28">
        <f t="shared" ref="J35:J43" si="22">COUNTIF(AZ18:BD18,"&lt;7")</f>
        <v>0</v>
      </c>
      <c r="K35" s="28">
        <f t="shared" ref="K35:K43" si="23">COUNTIF($AZ$33:$BD$33,O18)</f>
        <v>0</v>
      </c>
      <c r="L35" s="28">
        <f t="shared" ref="L35:L43" si="24">COUNTIF($AZ$31:$BD$31,O18)</f>
        <v>0</v>
      </c>
      <c r="M35" s="28">
        <f t="shared" ref="M35:M43" si="25">COUNTIF($AZ$32:$BD$32,O18)</f>
        <v>2</v>
      </c>
    </row>
    <row r="36" spans="1:62" ht="19.5" customHeight="1" x14ac:dyDescent="0.5">
      <c r="A36" s="26" t="str">
        <f t="shared" ref="A36:B43" si="26">A19</f>
        <v>P12</v>
      </c>
      <c r="B36" s="27">
        <f t="shared" si="26"/>
        <v>16</v>
      </c>
      <c r="C36" s="28">
        <f t="shared" si="20"/>
        <v>10</v>
      </c>
      <c r="D36" s="29">
        <f t="shared" ref="D36:D43" si="27">B36-C36</f>
        <v>6</v>
      </c>
      <c r="E36" s="30">
        <f t="shared" ref="E36" si="28">D36/B36</f>
        <v>0.375</v>
      </c>
      <c r="F36" s="31">
        <f t="shared" ref="F36:F43" si="29">E$45*B36</f>
        <v>4.5714285714285712</v>
      </c>
      <c r="G36" s="30">
        <f t="shared" ref="G36:G43" si="30">-(E36-E$45)</f>
        <v>-8.9285714285714302E-2</v>
      </c>
      <c r="H36" s="31">
        <f t="shared" ref="H36:H43" si="31">F36-D36</f>
        <v>-1.4285714285714288</v>
      </c>
      <c r="I36" s="28">
        <f t="shared" si="21"/>
        <v>1</v>
      </c>
      <c r="J36" s="28">
        <f t="shared" si="22"/>
        <v>0</v>
      </c>
      <c r="K36" s="28">
        <f t="shared" si="23"/>
        <v>0</v>
      </c>
      <c r="L36" s="28">
        <f t="shared" si="24"/>
        <v>0</v>
      </c>
      <c r="M36" s="28">
        <f t="shared" si="25"/>
        <v>1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</row>
    <row r="37" spans="1:62" ht="19.5" customHeight="1" x14ac:dyDescent="0.5">
      <c r="A37" s="26" t="str">
        <f t="shared" si="26"/>
        <v>P14</v>
      </c>
      <c r="B37" s="27">
        <f t="shared" si="26"/>
        <v>18</v>
      </c>
      <c r="C37" s="28">
        <f t="shared" si="20"/>
        <v>10</v>
      </c>
      <c r="D37" s="29">
        <f t="shared" si="27"/>
        <v>8</v>
      </c>
      <c r="E37" s="30">
        <f>D37/B37</f>
        <v>0.44444444444444442</v>
      </c>
      <c r="F37" s="31">
        <f t="shared" si="29"/>
        <v>5.1428571428571423</v>
      </c>
      <c r="G37" s="30">
        <f t="shared" si="30"/>
        <v>-0.15873015873015872</v>
      </c>
      <c r="H37" s="31">
        <f t="shared" si="31"/>
        <v>-2.8571428571428577</v>
      </c>
      <c r="I37" s="28">
        <f t="shared" si="21"/>
        <v>1</v>
      </c>
      <c r="J37" s="28">
        <f t="shared" si="22"/>
        <v>0</v>
      </c>
      <c r="K37" s="28">
        <f t="shared" si="23"/>
        <v>0</v>
      </c>
      <c r="L37" s="28">
        <f t="shared" si="24"/>
        <v>0</v>
      </c>
      <c r="M37" s="28">
        <f t="shared" si="25"/>
        <v>0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</row>
    <row r="38" spans="1:62" ht="19.5" customHeight="1" x14ac:dyDescent="0.5">
      <c r="A38" s="26" t="str">
        <f t="shared" si="26"/>
        <v>P16</v>
      </c>
      <c r="B38" s="27">
        <f t="shared" si="26"/>
        <v>15</v>
      </c>
      <c r="C38" s="28">
        <f t="shared" si="20"/>
        <v>12</v>
      </c>
      <c r="D38" s="29">
        <f t="shared" si="27"/>
        <v>3</v>
      </c>
      <c r="E38" s="30">
        <f t="shared" ref="E38:E43" si="32">D38/B38</f>
        <v>0.2</v>
      </c>
      <c r="F38" s="31">
        <f t="shared" si="29"/>
        <v>4.2857142857142856</v>
      </c>
      <c r="G38" s="30">
        <f t="shared" si="30"/>
        <v>8.5714285714285687E-2</v>
      </c>
      <c r="H38" s="31">
        <f t="shared" si="31"/>
        <v>1.2857142857142856</v>
      </c>
      <c r="I38" s="28">
        <f t="shared" si="21"/>
        <v>0</v>
      </c>
      <c r="J38" s="28">
        <f t="shared" si="22"/>
        <v>0</v>
      </c>
      <c r="K38" s="28">
        <f t="shared" si="23"/>
        <v>0</v>
      </c>
      <c r="L38" s="28">
        <f t="shared" si="24"/>
        <v>3</v>
      </c>
      <c r="M38" s="28">
        <f t="shared" si="25"/>
        <v>0</v>
      </c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</row>
    <row r="39" spans="1:62" ht="19.5" customHeight="1" x14ac:dyDescent="0.5">
      <c r="A39" s="26" t="str">
        <f t="shared" si="26"/>
        <v>P19</v>
      </c>
      <c r="B39" s="27">
        <f t="shared" si="26"/>
        <v>19</v>
      </c>
      <c r="C39" s="28">
        <f t="shared" si="20"/>
        <v>25</v>
      </c>
      <c r="D39" s="29">
        <f t="shared" si="27"/>
        <v>-6</v>
      </c>
      <c r="E39" s="30">
        <f t="shared" si="32"/>
        <v>-0.31578947368421051</v>
      </c>
      <c r="F39" s="31">
        <f t="shared" si="29"/>
        <v>5.4285714285714279</v>
      </c>
      <c r="G39" s="30">
        <f t="shared" si="30"/>
        <v>0.60150375939849621</v>
      </c>
      <c r="H39" s="31">
        <f t="shared" si="31"/>
        <v>11.428571428571427</v>
      </c>
      <c r="I39" s="28">
        <f t="shared" si="21"/>
        <v>0</v>
      </c>
      <c r="J39" s="28">
        <f t="shared" si="22"/>
        <v>0</v>
      </c>
      <c r="K39" s="28">
        <f t="shared" si="23"/>
        <v>5</v>
      </c>
      <c r="L39" s="28">
        <f t="shared" si="24"/>
        <v>0</v>
      </c>
      <c r="M39" s="28">
        <f t="shared" si="25"/>
        <v>0</v>
      </c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</row>
    <row r="40" spans="1:62" ht="19.5" customHeight="1" x14ac:dyDescent="0.5">
      <c r="A40" s="26" t="str">
        <f t="shared" si="26"/>
        <v>F10</v>
      </c>
      <c r="B40" s="27">
        <f t="shared" si="26"/>
        <v>8</v>
      </c>
      <c r="C40" s="28">
        <f t="shared" si="20"/>
        <v>0</v>
      </c>
      <c r="D40" s="29">
        <f t="shared" si="27"/>
        <v>8</v>
      </c>
      <c r="E40" s="30">
        <f t="shared" si="32"/>
        <v>1</v>
      </c>
      <c r="F40" s="31">
        <f t="shared" si="29"/>
        <v>2.2857142857142856</v>
      </c>
      <c r="G40" s="30">
        <f t="shared" si="30"/>
        <v>-0.7142857142857143</v>
      </c>
      <c r="H40" s="31">
        <f t="shared" si="31"/>
        <v>-5.7142857142857144</v>
      </c>
      <c r="I40" s="28">
        <f t="shared" si="21"/>
        <v>0</v>
      </c>
      <c r="J40" s="28">
        <f t="shared" si="22"/>
        <v>0</v>
      </c>
      <c r="K40" s="28">
        <f t="shared" si="23"/>
        <v>0</v>
      </c>
      <c r="L40" s="28">
        <f t="shared" si="24"/>
        <v>0</v>
      </c>
      <c r="M40" s="28">
        <f t="shared" si="25"/>
        <v>1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</row>
    <row r="41" spans="1:62" ht="19.5" customHeight="1" x14ac:dyDescent="0.5">
      <c r="A41" s="26" t="str">
        <f t="shared" si="26"/>
        <v>F11</v>
      </c>
      <c r="B41" s="27">
        <f t="shared" si="26"/>
        <v>15</v>
      </c>
      <c r="C41" s="28">
        <f t="shared" si="20"/>
        <v>10</v>
      </c>
      <c r="D41" s="29">
        <f t="shared" si="27"/>
        <v>5</v>
      </c>
      <c r="E41" s="30">
        <f t="shared" si="32"/>
        <v>0.33333333333333331</v>
      </c>
      <c r="F41" s="31">
        <f t="shared" si="29"/>
        <v>4.2857142857142856</v>
      </c>
      <c r="G41" s="30">
        <f t="shared" si="30"/>
        <v>-4.7619047619047616E-2</v>
      </c>
      <c r="H41" s="31">
        <f t="shared" si="31"/>
        <v>-0.71428571428571441</v>
      </c>
      <c r="I41" s="28">
        <f t="shared" si="21"/>
        <v>1</v>
      </c>
      <c r="J41" s="28">
        <f t="shared" si="22"/>
        <v>0</v>
      </c>
      <c r="K41" s="28">
        <f t="shared" si="23"/>
        <v>0</v>
      </c>
      <c r="L41" s="28">
        <f t="shared" si="24"/>
        <v>0</v>
      </c>
      <c r="M41" s="28">
        <f t="shared" si="25"/>
        <v>1</v>
      </c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</row>
    <row r="42" spans="1:62" ht="19.5" customHeight="1" x14ac:dyDescent="0.5">
      <c r="A42" s="26" t="str">
        <f t="shared" si="26"/>
        <v>F14</v>
      </c>
      <c r="B42" s="27">
        <f t="shared" si="26"/>
        <v>13</v>
      </c>
      <c r="C42" s="28">
        <f t="shared" si="20"/>
        <v>10</v>
      </c>
      <c r="D42" s="29">
        <f t="shared" si="27"/>
        <v>3</v>
      </c>
      <c r="E42" s="30">
        <f t="shared" si="32"/>
        <v>0.23076923076923078</v>
      </c>
      <c r="F42" s="31">
        <f t="shared" si="29"/>
        <v>3.714285714285714</v>
      </c>
      <c r="G42" s="30">
        <f t="shared" si="30"/>
        <v>5.4945054945054916E-2</v>
      </c>
      <c r="H42" s="31">
        <f t="shared" si="31"/>
        <v>0.71428571428571397</v>
      </c>
      <c r="I42" s="28">
        <f t="shared" si="21"/>
        <v>1</v>
      </c>
      <c r="J42" s="28">
        <f t="shared" si="22"/>
        <v>0</v>
      </c>
      <c r="K42" s="28">
        <f t="shared" si="23"/>
        <v>0</v>
      </c>
      <c r="L42" s="28">
        <f t="shared" si="24"/>
        <v>0</v>
      </c>
      <c r="M42" s="28">
        <f t="shared" si="25"/>
        <v>0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</row>
    <row r="43" spans="1:62" ht="19.5" customHeight="1" x14ac:dyDescent="0.5">
      <c r="A43" s="26" t="str">
        <f t="shared" si="26"/>
        <v>F16</v>
      </c>
      <c r="B43" s="27">
        <f t="shared" si="26"/>
        <v>10</v>
      </c>
      <c r="C43" s="28">
        <f t="shared" si="20"/>
        <v>8</v>
      </c>
      <c r="D43" s="29">
        <f t="shared" si="27"/>
        <v>2</v>
      </c>
      <c r="E43" s="30">
        <f t="shared" si="32"/>
        <v>0.2</v>
      </c>
      <c r="F43" s="31">
        <f t="shared" si="29"/>
        <v>2.8571428571428568</v>
      </c>
      <c r="G43" s="30">
        <f t="shared" si="30"/>
        <v>8.5714285714285687E-2</v>
      </c>
      <c r="H43" s="31">
        <f t="shared" si="31"/>
        <v>0.85714285714285676</v>
      </c>
      <c r="I43" s="28">
        <f t="shared" si="21"/>
        <v>0</v>
      </c>
      <c r="J43" s="28">
        <f t="shared" si="22"/>
        <v>0</v>
      </c>
      <c r="K43" s="28">
        <f t="shared" si="23"/>
        <v>0</v>
      </c>
      <c r="L43" s="28">
        <f t="shared" si="24"/>
        <v>2</v>
      </c>
      <c r="M43" s="28">
        <f t="shared" si="25"/>
        <v>0</v>
      </c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</row>
    <row r="44" spans="1:62" ht="19.5" customHeight="1" x14ac:dyDescent="0.5">
      <c r="F44" s="15"/>
      <c r="G44" s="15"/>
      <c r="H44" s="15"/>
      <c r="K44" s="16"/>
      <c r="L44" s="16"/>
      <c r="M44" s="16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</row>
    <row r="45" spans="1:62" ht="19.5" customHeight="1" x14ac:dyDescent="0.5">
      <c r="A45" s="34"/>
      <c r="B45" s="18">
        <f>SUM(B35:B43)</f>
        <v>133</v>
      </c>
      <c r="C45" s="14">
        <f>SUM(C35:C43)</f>
        <v>95</v>
      </c>
      <c r="D45" s="46">
        <f>SUM(D35:D43)</f>
        <v>38</v>
      </c>
      <c r="E45" s="35">
        <f>(B45-C32)/B45</f>
        <v>0.2857142857142857</v>
      </c>
      <c r="F45" s="35"/>
      <c r="G45" s="35"/>
      <c r="H45" s="35"/>
      <c r="I45" s="14">
        <f>SUM(I35:I43)</f>
        <v>5</v>
      </c>
      <c r="J45" s="14">
        <f>SUM(J35:J43)</f>
        <v>0</v>
      </c>
      <c r="K45" s="14">
        <f>SUM(K35:K43)</f>
        <v>5</v>
      </c>
      <c r="L45" s="14">
        <f>SUM(L35:L43)</f>
        <v>5</v>
      </c>
      <c r="M45" s="14">
        <f>SUM(M35:M43)</f>
        <v>5</v>
      </c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</row>
    <row r="46" spans="1:62" ht="19.5" customHeight="1" x14ac:dyDescent="0.5"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</row>
    <row r="47" spans="1:62" ht="19.5" customHeight="1" x14ac:dyDescent="0.5"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</row>
    <row r="48" spans="1:62" ht="19.5" customHeight="1" x14ac:dyDescent="0.5">
      <c r="C48" s="14" t="s">
        <v>172</v>
      </c>
      <c r="F48" s="15"/>
      <c r="G48" s="15"/>
      <c r="H48" s="39"/>
      <c r="I48" s="17"/>
      <c r="J48" s="17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</row>
    <row r="49" spans="1:62" ht="19.5" customHeight="1" x14ac:dyDescent="0.5">
      <c r="A49" s="40"/>
      <c r="B49" s="40"/>
      <c r="C49" s="61">
        <f>C15+C32</f>
        <v>370</v>
      </c>
      <c r="F49" s="15"/>
      <c r="G49" s="15"/>
      <c r="H49" s="15"/>
      <c r="I49" s="17"/>
      <c r="J49" s="17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</row>
    <row r="50" spans="1:62" ht="19.5" customHeight="1" x14ac:dyDescent="0.5">
      <c r="A50" s="40"/>
      <c r="B50" s="40"/>
      <c r="F50" s="17"/>
      <c r="G50" s="17"/>
      <c r="H50" s="17"/>
      <c r="I50" s="17"/>
      <c r="J50" s="17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</row>
    <row r="51" spans="1:62" ht="42" x14ac:dyDescent="0.5">
      <c r="A51" s="23" t="str">
        <f>A34</f>
        <v>Lag</v>
      </c>
      <c r="B51" s="24" t="str">
        <f t="shared" ref="B51:M51" si="33">B34</f>
        <v>Antal spelare att tillgå / lag</v>
      </c>
      <c r="C51" s="24" t="str">
        <f t="shared" si="33"/>
        <v>Antal funktionärs-tillfällen</v>
      </c>
      <c r="D51" s="24" t="str">
        <f t="shared" si="33"/>
        <v>Diff</v>
      </c>
      <c r="E51" s="24" t="str">
        <f t="shared" si="33"/>
        <v>Diff %</v>
      </c>
      <c r="F51" s="24" t="str">
        <f t="shared" si="33"/>
        <v>Diff för mest rättvis fördelning</v>
      </c>
      <c r="G51" s="18" t="str">
        <f t="shared" si="33"/>
        <v>Avvikelse (%)</v>
      </c>
      <c r="H51" s="24" t="str">
        <f t="shared" si="33"/>
        <v>Avvikelse</v>
      </c>
      <c r="I51" s="24" t="str">
        <f t="shared" si="33"/>
        <v>Antal kiosktillfällen</v>
      </c>
      <c r="J51" s="24" t="str">
        <f t="shared" si="33"/>
        <v>Antal Etage-/torgettillfällen</v>
      </c>
      <c r="K51" s="24" t="str">
        <f t="shared" si="33"/>
        <v>Antal Gripbartillfällen</v>
      </c>
      <c r="L51" s="24" t="str">
        <f t="shared" si="33"/>
        <v>Antal bollservicetillfällen</v>
      </c>
      <c r="M51" s="24" t="str">
        <f t="shared" si="33"/>
        <v>Antal maskottillfällen</v>
      </c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</row>
    <row r="52" spans="1:62" ht="19.5" customHeight="1" x14ac:dyDescent="0.5">
      <c r="A52" s="26" t="str">
        <f>A35</f>
        <v>P11/10</v>
      </c>
      <c r="B52" s="27">
        <f>B35</f>
        <v>19</v>
      </c>
      <c r="C52" s="28">
        <f>C35+C18</f>
        <v>45</v>
      </c>
      <c r="D52" s="29">
        <f>B52-C52</f>
        <v>-26</v>
      </c>
      <c r="E52" s="30">
        <f>D52/B52</f>
        <v>-1.368421052631579</v>
      </c>
      <c r="F52" s="31">
        <f>E$62*B52</f>
        <v>-33.857142857142854</v>
      </c>
      <c r="G52" s="30">
        <f>-(E52-E$62)</f>
        <v>-0.41353383458646609</v>
      </c>
      <c r="H52" s="31">
        <f>F52-D52</f>
        <v>-7.8571428571428541</v>
      </c>
      <c r="I52" s="28">
        <f>I18+I35</f>
        <v>4</v>
      </c>
      <c r="J52" s="28">
        <f t="shared" ref="J52:M52" si="34">J18+J35</f>
        <v>3</v>
      </c>
      <c r="K52" s="28">
        <f t="shared" si="34"/>
        <v>0</v>
      </c>
      <c r="L52" s="28">
        <f t="shared" si="34"/>
        <v>0</v>
      </c>
      <c r="M52" s="28">
        <f t="shared" si="34"/>
        <v>6</v>
      </c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</row>
    <row r="53" spans="1:62" ht="19.5" customHeight="1" x14ac:dyDescent="0.5">
      <c r="A53" s="26" t="str">
        <f t="shared" ref="A53:B53" si="35">A36</f>
        <v>P12</v>
      </c>
      <c r="B53" s="27">
        <f t="shared" si="35"/>
        <v>16</v>
      </c>
      <c r="C53" s="28">
        <f t="shared" ref="C53:C60" si="36">C36+C19</f>
        <v>39</v>
      </c>
      <c r="D53" s="29">
        <f t="shared" ref="D53:D60" si="37">B53-C53</f>
        <v>-23</v>
      </c>
      <c r="E53" s="30">
        <f t="shared" ref="E53" si="38">D53/B53</f>
        <v>-1.4375</v>
      </c>
      <c r="F53" s="31">
        <f t="shared" ref="F53:F60" si="39">E$62*B53</f>
        <v>-28.511278195488721</v>
      </c>
      <c r="G53" s="30">
        <f t="shared" ref="G53:G60" si="40">-(E53-E$62)</f>
        <v>-0.34445488721804507</v>
      </c>
      <c r="H53" s="31">
        <f t="shared" ref="H53:H60" si="41">F53-D53</f>
        <v>-5.5112781954887211</v>
      </c>
      <c r="I53" s="28">
        <f t="shared" ref="I53:M53" si="42">I19+I36</f>
        <v>4</v>
      </c>
      <c r="J53" s="28">
        <f t="shared" si="42"/>
        <v>0</v>
      </c>
      <c r="K53" s="28">
        <f t="shared" si="42"/>
        <v>0</v>
      </c>
      <c r="L53" s="28">
        <f t="shared" si="42"/>
        <v>0</v>
      </c>
      <c r="M53" s="28">
        <f t="shared" si="42"/>
        <v>4</v>
      </c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</row>
    <row r="54" spans="1:62" ht="19.5" customHeight="1" x14ac:dyDescent="0.5">
      <c r="A54" s="26" t="str">
        <f t="shared" ref="A54:B54" si="43">A37</f>
        <v>P14</v>
      </c>
      <c r="B54" s="27">
        <f t="shared" si="43"/>
        <v>18</v>
      </c>
      <c r="C54" s="28">
        <f t="shared" si="36"/>
        <v>42</v>
      </c>
      <c r="D54" s="29">
        <f t="shared" si="37"/>
        <v>-24</v>
      </c>
      <c r="E54" s="30">
        <f>D54/B54</f>
        <v>-1.3333333333333333</v>
      </c>
      <c r="F54" s="31">
        <f t="shared" si="39"/>
        <v>-32.075187969924812</v>
      </c>
      <c r="G54" s="30">
        <f t="shared" si="40"/>
        <v>-0.44862155388471181</v>
      </c>
      <c r="H54" s="31">
        <f t="shared" si="41"/>
        <v>-8.0751879699248121</v>
      </c>
      <c r="I54" s="28">
        <f t="shared" ref="I54:M54" si="44">I20+I37</f>
        <v>4</v>
      </c>
      <c r="J54" s="28">
        <f t="shared" si="44"/>
        <v>4</v>
      </c>
      <c r="K54" s="28">
        <f t="shared" si="44"/>
        <v>0</v>
      </c>
      <c r="L54" s="28">
        <f t="shared" si="44"/>
        <v>0</v>
      </c>
      <c r="M54" s="28">
        <f t="shared" si="44"/>
        <v>0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</row>
    <row r="55" spans="1:62" ht="19.5" customHeight="1" x14ac:dyDescent="0.5">
      <c r="A55" s="26" t="str">
        <f t="shared" ref="A55:B55" si="45">A38</f>
        <v>P16</v>
      </c>
      <c r="B55" s="27">
        <f t="shared" si="45"/>
        <v>15</v>
      </c>
      <c r="C55" s="28">
        <f t="shared" si="36"/>
        <v>42</v>
      </c>
      <c r="D55" s="29">
        <f t="shared" si="37"/>
        <v>-27</v>
      </c>
      <c r="E55" s="30">
        <f t="shared" ref="E55:E60" si="46">D55/B55</f>
        <v>-1.8</v>
      </c>
      <c r="F55" s="31">
        <f t="shared" si="39"/>
        <v>-26.729323308270676</v>
      </c>
      <c r="G55" s="30">
        <f t="shared" si="40"/>
        <v>1.8045112781954975E-2</v>
      </c>
      <c r="H55" s="31">
        <f t="shared" si="41"/>
        <v>0.2706766917293244</v>
      </c>
      <c r="I55" s="28">
        <f t="shared" ref="I55:M55" si="47">I21+I38</f>
        <v>0</v>
      </c>
      <c r="J55" s="28">
        <f t="shared" si="47"/>
        <v>0</v>
      </c>
      <c r="K55" s="28">
        <f t="shared" si="47"/>
        <v>0</v>
      </c>
      <c r="L55" s="28">
        <f t="shared" si="47"/>
        <v>10</v>
      </c>
      <c r="M55" s="28">
        <f t="shared" si="47"/>
        <v>0</v>
      </c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</row>
    <row r="56" spans="1:62" ht="19.5" customHeight="1" x14ac:dyDescent="0.5">
      <c r="A56" s="26" t="str">
        <f t="shared" ref="A56:B56" si="48">A39</f>
        <v>P19</v>
      </c>
      <c r="B56" s="27">
        <f t="shared" si="48"/>
        <v>19</v>
      </c>
      <c r="C56" s="28">
        <f t="shared" si="36"/>
        <v>88</v>
      </c>
      <c r="D56" s="29">
        <f t="shared" si="37"/>
        <v>-69</v>
      </c>
      <c r="E56" s="30">
        <f t="shared" si="46"/>
        <v>-3.6315789473684212</v>
      </c>
      <c r="F56" s="31">
        <f t="shared" si="39"/>
        <v>-33.857142857142854</v>
      </c>
      <c r="G56" s="30">
        <f t="shared" si="40"/>
        <v>1.8496240601503762</v>
      </c>
      <c r="H56" s="31">
        <f t="shared" si="41"/>
        <v>35.142857142857146</v>
      </c>
      <c r="I56" s="28">
        <f t="shared" ref="I56:M56" si="49">I22+I39</f>
        <v>0</v>
      </c>
      <c r="J56" s="28">
        <f t="shared" si="49"/>
        <v>0</v>
      </c>
      <c r="K56" s="28">
        <f t="shared" si="49"/>
        <v>18</v>
      </c>
      <c r="L56" s="28">
        <f t="shared" si="49"/>
        <v>0</v>
      </c>
      <c r="M56" s="28">
        <f t="shared" si="49"/>
        <v>0</v>
      </c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</row>
    <row r="57" spans="1:62" ht="19.5" customHeight="1" x14ac:dyDescent="0.5">
      <c r="A57" s="26" t="str">
        <f t="shared" ref="A57:B57" si="50">A40</f>
        <v>F10</v>
      </c>
      <c r="B57" s="27">
        <f t="shared" si="50"/>
        <v>8</v>
      </c>
      <c r="C57" s="28">
        <f t="shared" si="36"/>
        <v>14</v>
      </c>
      <c r="D57" s="29">
        <f t="shared" si="37"/>
        <v>-6</v>
      </c>
      <c r="E57" s="30">
        <f t="shared" si="46"/>
        <v>-0.75</v>
      </c>
      <c r="F57" s="31">
        <f t="shared" si="39"/>
        <v>-14.255639097744361</v>
      </c>
      <c r="G57" s="30">
        <f t="shared" si="40"/>
        <v>-1.0319548872180451</v>
      </c>
      <c r="H57" s="31">
        <f t="shared" si="41"/>
        <v>-8.2556390977443606</v>
      </c>
      <c r="I57" s="28">
        <f t="shared" ref="I57:M57" si="51">I23+I40</f>
        <v>1</v>
      </c>
      <c r="J57" s="28">
        <f t="shared" si="51"/>
        <v>2</v>
      </c>
      <c r="K57" s="28">
        <f t="shared" si="51"/>
        <v>0</v>
      </c>
      <c r="L57" s="28">
        <f t="shared" si="51"/>
        <v>0</v>
      </c>
      <c r="M57" s="28">
        <f t="shared" si="51"/>
        <v>6</v>
      </c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</row>
    <row r="58" spans="1:62" ht="19.5" customHeight="1" x14ac:dyDescent="0.5">
      <c r="A58" s="26" t="str">
        <f t="shared" ref="A58:B58" si="52">A41</f>
        <v>F11</v>
      </c>
      <c r="B58" s="27">
        <f t="shared" si="52"/>
        <v>15</v>
      </c>
      <c r="C58" s="28">
        <f t="shared" si="36"/>
        <v>36</v>
      </c>
      <c r="D58" s="29">
        <f t="shared" si="37"/>
        <v>-21</v>
      </c>
      <c r="E58" s="30">
        <f t="shared" si="46"/>
        <v>-1.4</v>
      </c>
      <c r="F58" s="31">
        <f t="shared" si="39"/>
        <v>-26.729323308270676</v>
      </c>
      <c r="G58" s="30">
        <f t="shared" si="40"/>
        <v>-0.38195488721804516</v>
      </c>
      <c r="H58" s="31">
        <f t="shared" si="41"/>
        <v>-5.7293233082706756</v>
      </c>
      <c r="I58" s="28">
        <f t="shared" ref="I58:M58" si="53">I24+I41</f>
        <v>3</v>
      </c>
      <c r="J58" s="28">
        <f t="shared" si="53"/>
        <v>5</v>
      </c>
      <c r="K58" s="28">
        <f t="shared" si="53"/>
        <v>0</v>
      </c>
      <c r="L58" s="28">
        <f t="shared" si="53"/>
        <v>0</v>
      </c>
      <c r="M58" s="28">
        <f t="shared" si="53"/>
        <v>6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</row>
    <row r="59" spans="1:62" ht="19.5" customHeight="1" x14ac:dyDescent="0.5">
      <c r="A59" s="26" t="str">
        <f t="shared" ref="A59:B59" si="54">A42</f>
        <v>F14</v>
      </c>
      <c r="B59" s="27">
        <f t="shared" si="54"/>
        <v>13</v>
      </c>
      <c r="C59" s="28">
        <f t="shared" si="36"/>
        <v>34</v>
      </c>
      <c r="D59" s="29">
        <f t="shared" si="37"/>
        <v>-21</v>
      </c>
      <c r="E59" s="30">
        <f t="shared" si="46"/>
        <v>-1.6153846153846154</v>
      </c>
      <c r="F59" s="31">
        <f t="shared" si="39"/>
        <v>-23.165413533834585</v>
      </c>
      <c r="G59" s="30">
        <f t="shared" si="40"/>
        <v>-0.16657027183342965</v>
      </c>
      <c r="H59" s="31">
        <f t="shared" si="41"/>
        <v>-2.1654135338345846</v>
      </c>
      <c r="I59" s="28">
        <f t="shared" ref="I59:M59" si="55">I25+I42</f>
        <v>3</v>
      </c>
      <c r="J59" s="28">
        <f t="shared" si="55"/>
        <v>4</v>
      </c>
      <c r="K59" s="28">
        <f t="shared" si="55"/>
        <v>0</v>
      </c>
      <c r="L59" s="28">
        <f t="shared" si="55"/>
        <v>0</v>
      </c>
      <c r="M59" s="28">
        <f t="shared" si="55"/>
        <v>0</v>
      </c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</row>
    <row r="60" spans="1:62" ht="19.5" customHeight="1" x14ac:dyDescent="0.5">
      <c r="A60" s="26" t="str">
        <f t="shared" ref="A60:B60" si="56">A43</f>
        <v>F16</v>
      </c>
      <c r="B60" s="27">
        <f t="shared" si="56"/>
        <v>10</v>
      </c>
      <c r="C60" s="28">
        <f t="shared" si="36"/>
        <v>30</v>
      </c>
      <c r="D60" s="29">
        <f t="shared" si="37"/>
        <v>-20</v>
      </c>
      <c r="E60" s="30">
        <f t="shared" si="46"/>
        <v>-2</v>
      </c>
      <c r="F60" s="31">
        <f t="shared" si="39"/>
        <v>-17.819548872180452</v>
      </c>
      <c r="G60" s="30">
        <f t="shared" si="40"/>
        <v>0.21804511278195493</v>
      </c>
      <c r="H60" s="31">
        <f t="shared" si="41"/>
        <v>2.1804511278195484</v>
      </c>
      <c r="I60" s="28">
        <f t="shared" ref="I60:M60" si="57">I26+I43</f>
        <v>0</v>
      </c>
      <c r="J60" s="28">
        <f t="shared" si="57"/>
        <v>0</v>
      </c>
      <c r="K60" s="28">
        <f t="shared" si="57"/>
        <v>0</v>
      </c>
      <c r="L60" s="28">
        <f t="shared" si="57"/>
        <v>7</v>
      </c>
      <c r="M60" s="28">
        <f t="shared" si="57"/>
        <v>0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</row>
    <row r="61" spans="1:62" ht="19.5" customHeight="1" x14ac:dyDescent="0.5">
      <c r="F61" s="15"/>
      <c r="G61" s="15"/>
      <c r="H61" s="15"/>
      <c r="K61" s="16"/>
      <c r="L61" s="16"/>
      <c r="M61" s="16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</row>
    <row r="62" spans="1:62" ht="19.5" customHeight="1" x14ac:dyDescent="0.5">
      <c r="A62" s="34"/>
      <c r="B62" s="18">
        <f>SUM(B52:B60)</f>
        <v>133</v>
      </c>
      <c r="C62" s="14">
        <f>SUM(C52:C60)</f>
        <v>370</v>
      </c>
      <c r="D62" s="46">
        <f>SUM(D52:D60)</f>
        <v>-237</v>
      </c>
      <c r="E62" s="35">
        <f>(B62-C49)/B62</f>
        <v>-1.7819548872180451</v>
      </c>
      <c r="F62" s="35"/>
      <c r="G62" s="35"/>
      <c r="H62" s="35"/>
      <c r="I62" s="14">
        <f>SUM(I52:I60)</f>
        <v>19</v>
      </c>
      <c r="J62" s="14">
        <f>SUM(J52:J60)</f>
        <v>18</v>
      </c>
      <c r="K62" s="14">
        <f>SUM(K52:K60)</f>
        <v>18</v>
      </c>
      <c r="L62" s="14">
        <f>SUM(L52:L60)</f>
        <v>17</v>
      </c>
      <c r="M62" s="14">
        <f>SUM(M52:M60)</f>
        <v>22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</row>
    <row r="63" spans="1:62" ht="19.5" customHeight="1" x14ac:dyDescent="0.5"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</row>
    <row r="64" spans="1:62" ht="19.5" customHeight="1" x14ac:dyDescent="0.5"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</row>
    <row r="65" spans="16:62" ht="19.5" customHeight="1" x14ac:dyDescent="0.5"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</row>
    <row r="66" spans="16:62" ht="19.5" customHeight="1" x14ac:dyDescent="0.5"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</row>
    <row r="67" spans="16:62" ht="19.5" customHeight="1" x14ac:dyDescent="0.5"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</row>
    <row r="68" spans="16:62" ht="19.5" customHeight="1" x14ac:dyDescent="0.5"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</row>
    <row r="69" spans="16:62" ht="19.5" customHeight="1" x14ac:dyDescent="0.5"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</row>
  </sheetData>
  <phoneticPr fontId="3" type="noConversion"/>
  <conditionalFormatting sqref="A18:A26 O18:O26 P31:BJ33">
    <cfRule type="beginsWith" dxfId="40" priority="213" operator="beginsWith" text="F14">
      <formula>LEFT(A18,LEN("F14"))="F14"</formula>
    </cfRule>
  </conditionalFormatting>
  <conditionalFormatting sqref="A35:A43">
    <cfRule type="beginsWith" dxfId="33" priority="27" operator="beginsWith" text="F14">
      <formula>LEFT(A35,LEN("F14"))="F14"</formula>
    </cfRule>
  </conditionalFormatting>
  <conditionalFormatting sqref="A52:A60">
    <cfRule type="beginsWith" dxfId="24" priority="4" operator="beginsWith" text="F14">
      <formula>LEFT(A52,LEN("F14"))="F14"</formula>
    </cfRule>
  </conditionalFormatting>
  <conditionalFormatting sqref="G18:G26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5:G43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G6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8:H26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5:H43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2:H6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8:BJ18">
    <cfRule type="cellIs" dxfId="14" priority="91" operator="greaterThan">
      <formula>0</formula>
    </cfRule>
  </conditionalFormatting>
  <conditionalFormatting sqref="P19:BJ19">
    <cfRule type="cellIs" dxfId="13" priority="92" operator="greaterThan">
      <formula>0</formula>
    </cfRule>
  </conditionalFormatting>
  <conditionalFormatting sqref="P20:BJ20">
    <cfRule type="cellIs" dxfId="11" priority="93" operator="greaterThan">
      <formula>0</formula>
    </cfRule>
  </conditionalFormatting>
  <conditionalFormatting sqref="P21:BJ21">
    <cfRule type="cellIs" dxfId="10" priority="94" operator="greaterThan">
      <formula>0</formula>
    </cfRule>
  </conditionalFormatting>
  <conditionalFormatting sqref="P22:BJ22">
    <cfRule type="cellIs" dxfId="9" priority="95" operator="greaterThan">
      <formula>0</formula>
    </cfRule>
  </conditionalFormatting>
  <conditionalFormatting sqref="P23:BJ23">
    <cfRule type="cellIs" dxfId="8" priority="97" operator="greaterThan">
      <formula>0</formula>
    </cfRule>
  </conditionalFormatting>
  <conditionalFormatting sqref="P24:BJ24">
    <cfRule type="cellIs" dxfId="7" priority="98" operator="greaterThan">
      <formula>0</formula>
    </cfRule>
  </conditionalFormatting>
  <conditionalFormatting sqref="P25:BJ25">
    <cfRule type="cellIs" dxfId="6" priority="99" operator="greaterThan">
      <formula>0</formula>
    </cfRule>
  </conditionalFormatting>
  <conditionalFormatting sqref="P26:BJ26">
    <cfRule type="cellIs" dxfId="5" priority="100" operator="greaterThan">
      <formula>0</formula>
    </cfRule>
  </conditionalFormatting>
  <conditionalFormatting sqref="P29:BJ29">
    <cfRule type="cellIs" dxfId="3" priority="56" operator="greaterThan">
      <formula>P14</formula>
    </cfRule>
    <cfRule type="cellIs" dxfId="2" priority="233" operator="lessThan">
      <formula>P14</formula>
    </cfRule>
    <cfRule type="cellIs" dxfId="1" priority="234" operator="equal">
      <formula>P14</formula>
    </cfRule>
    <cfRule type="cellIs" dxfId="0" priority="235" operator="equal">
      <formula>SUM(P14:P16)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37C20B7-5A43-4644-98E5-757853830168}">
            <xm:f>NOT(ISERROR(SEARCH("P16/F16",A18)))</xm:f>
            <xm:f>"P16/F16"</xm:f>
            <x14:dxf>
              <font>
                <b/>
                <i val="0"/>
              </font>
              <fill>
                <gradientFill degree="90">
                  <stop position="0">
                    <color rgb="FFFF99FF"/>
                  </stop>
                  <stop position="1">
                    <color theme="4"/>
                  </stop>
                </gradient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221" operator="containsText" id="{38C99B0B-9392-41E0-88C5-C21E313ADA8F}">
            <xm:f>NOT(ISERROR(SEARCH($O$18,A18)))</xm:f>
            <xm:f>$O$18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containsText" priority="218" operator="containsText" id="{9F4FEBC3-C898-4E58-8116-797E7282AED2}">
            <xm:f>NOT(ISERROR(SEARCH($O$21,A18)))</xm:f>
            <xm:f>$O$21</xm:f>
            <x14:dxf>
              <font>
                <b/>
                <i val="0"/>
              </font>
              <fill>
                <patternFill>
                  <bgColor rgb="FFFF99FF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214" operator="containsText" id="{A8713D2F-E576-435B-8B81-52F1CA30ABDF}">
            <xm:f>NOT(ISERROR(SEARCH($O$24,A18)))</xm:f>
            <xm:f>$O$24</xm:f>
            <x14:dxf>
              <font>
                <b/>
                <i val="0"/>
                <color theme="0"/>
              </font>
              <fill>
                <patternFill>
                  <bgColor rgb="FF7030A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215" operator="containsText" id="{6BAF5587-991C-4DE8-896A-3C461FEA95E8}">
            <xm:f>NOT(ISERROR(SEARCH($O$23,A18)))</xm:f>
            <xm:f>$O$23</xm:f>
            <x14:dxf>
              <font>
                <b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216" operator="containsText" id="{672F1EF8-8038-4B74-AC0E-5274C1D6D5F4}">
            <xm:f>NOT(ISERROR(SEARCH($O$22,A18)))</xm:f>
            <xm:f>$O$22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217" operator="containsText" id="{F52B1236-1850-4E0F-B896-58238147E4A2}">
            <xm:f>NOT(ISERROR(SEARCH($O$26,A18)))</xm:f>
            <xm:f>$O$26</xm:f>
            <x14:dxf>
              <font>
                <b/>
                <i val="0"/>
              </font>
              <fill>
                <patternFill>
                  <bgColor rgb="FF00B0F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219" operator="containsText" id="{C68CE5EF-79B4-49FC-87D3-F4FCB7C73AB3}">
            <xm:f>NOT(ISERROR(SEARCH($O$20,A18)))</xm:f>
            <xm:f>$O$20</xm:f>
            <x14:dxf>
              <font>
                <b/>
                <i val="0"/>
              </font>
              <fill>
                <patternFill>
                  <bgColor theme="6" tint="0.59996337778862885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220" operator="containsText" id="{5909F8DD-AE30-46F3-B653-450F693FDB1F}">
            <xm:f>NOT(ISERROR(SEARCH($O$19,A18)))</xm:f>
            <xm:f>$O$19</xm:f>
            <x14:dxf>
              <font>
                <b/>
                <i val="0"/>
              </font>
              <fill>
                <patternFill>
                  <bgColor rgb="FF00FFFF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A18:A26 O18:O26 P31:BJ33</xm:sqref>
        </x14:conditionalFormatting>
        <x14:conditionalFormatting xmlns:xm="http://schemas.microsoft.com/office/excel/2006/main">
          <x14:cfRule type="containsText" priority="28" operator="containsText" id="{A46DF55D-A18E-45AC-9599-731A53F8DB1F}">
            <xm:f>NOT(ISERROR(SEARCH($O$24,A35)))</xm:f>
            <xm:f>$O$24</xm:f>
            <x14:dxf>
              <font>
                <b/>
                <i val="0"/>
                <color theme="0"/>
              </font>
              <fill>
                <patternFill>
                  <bgColor rgb="FF7030A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29" operator="containsText" id="{25A25626-4A69-44A4-9B85-A09890735D95}">
            <xm:f>NOT(ISERROR(SEARCH($O$23,A35)))</xm:f>
            <xm:f>$O$23</xm:f>
            <x14:dxf>
              <font>
                <b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30" operator="containsText" id="{D731FB1C-8CEE-41AA-A562-268963A73B33}">
            <xm:f>NOT(ISERROR(SEARCH($O$22,A35)))</xm:f>
            <xm:f>$O$22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32" operator="containsText" id="{82563665-839D-4BF0-91EA-30FD3913CDDF}">
            <xm:f>NOT(ISERROR(SEARCH($O$21,A35)))</xm:f>
            <xm:f>$O$21</xm:f>
            <x14:dxf>
              <font>
                <b/>
                <i val="0"/>
              </font>
              <fill>
                <patternFill>
                  <bgColor rgb="FFFF99FF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33" operator="containsText" id="{ED60F216-4889-4C70-8CBE-859B8363D90E}">
            <xm:f>NOT(ISERROR(SEARCH($O$20,A35)))</xm:f>
            <xm:f>$O$20</xm:f>
            <x14:dxf>
              <font>
                <b/>
                <i val="0"/>
              </font>
              <fill>
                <patternFill>
                  <bgColor theme="6" tint="0.59996337778862885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34" operator="containsText" id="{FA62634F-EADC-4A16-9185-46867311398C}">
            <xm:f>NOT(ISERROR(SEARCH($O$19,A35)))</xm:f>
            <xm:f>$O$19</xm:f>
            <x14:dxf>
              <font>
                <b/>
                <i val="0"/>
              </font>
              <fill>
                <patternFill>
                  <bgColor rgb="FF00FFFF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35" operator="containsText" id="{25B5E870-B75C-49EF-B67F-2EAFEEF33119}">
            <xm:f>NOT(ISERROR(SEARCH($O$18,A35)))</xm:f>
            <xm:f>$O$18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containsText" priority="31" operator="containsText" id="{C61523E4-602B-4855-85D3-D20361EDFA45}">
            <xm:f>NOT(ISERROR(SEARCH($O$26,A35)))</xm:f>
            <xm:f>$O$26</xm:f>
            <x14:dxf>
              <font>
                <b/>
                <i val="0"/>
              </font>
              <fill>
                <patternFill>
                  <bgColor rgb="FF00B0F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A35:A43</xm:sqref>
        </x14:conditionalFormatting>
        <x14:conditionalFormatting xmlns:xm="http://schemas.microsoft.com/office/excel/2006/main">
          <x14:cfRule type="containsText" priority="5" operator="containsText" id="{A6E2CCF8-8726-49FF-9996-2D79D9B74968}">
            <xm:f>NOT(ISERROR(SEARCH($O$24,A52)))</xm:f>
            <xm:f>$O$24</xm:f>
            <x14:dxf>
              <font>
                <b/>
                <i val="0"/>
                <color theme="0"/>
              </font>
              <fill>
                <patternFill>
                  <bgColor rgb="FF7030A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6" operator="containsText" id="{9DEED978-0E25-472F-B2F4-9FF94675586D}">
            <xm:f>NOT(ISERROR(SEARCH($O$23,A52)))</xm:f>
            <xm:f>$O$23</xm:f>
            <x14:dxf>
              <font>
                <b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7" operator="containsText" id="{C1F6C9B5-1736-4FF8-87E6-CC64D4222393}">
            <xm:f>NOT(ISERROR(SEARCH($O$22,A52)))</xm:f>
            <xm:f>$O$22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8" operator="containsText" id="{AEBEA030-A026-40CA-9B00-CA51672CACA7}">
            <xm:f>NOT(ISERROR(SEARCH($O$26,A52)))</xm:f>
            <xm:f>$O$26</xm:f>
            <x14:dxf>
              <font>
                <b/>
                <i val="0"/>
              </font>
              <fill>
                <patternFill>
                  <bgColor rgb="FF00B0F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9" operator="containsText" id="{2DC97822-C7AA-4857-B3AA-E21103F31EB3}">
            <xm:f>NOT(ISERROR(SEARCH($O$21,A52)))</xm:f>
            <xm:f>$O$21</xm:f>
            <x14:dxf>
              <font>
                <b/>
                <i val="0"/>
              </font>
              <fill>
                <patternFill>
                  <bgColor rgb="FFFF99FF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10" operator="containsText" id="{54DCD35A-CA25-4CFB-A155-AEF0F4EE2B83}">
            <xm:f>NOT(ISERROR(SEARCH($O$20,A52)))</xm:f>
            <xm:f>$O$20</xm:f>
            <x14:dxf>
              <font>
                <b/>
                <i val="0"/>
              </font>
              <fill>
                <patternFill>
                  <bgColor theme="6" tint="0.59996337778862885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11" operator="containsText" id="{45392D41-5B00-41A5-A296-9CCDE408A8EE}">
            <xm:f>NOT(ISERROR(SEARCH($O$19,A52)))</xm:f>
            <xm:f>$O$19</xm:f>
            <x14:dxf>
              <font>
                <b/>
                <i val="0"/>
              </font>
              <fill>
                <patternFill>
                  <bgColor rgb="FF00FFFF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containsText" priority="12" operator="containsText" id="{770ADA43-7A05-4FE0-80C7-CE152F1432D9}">
            <xm:f>NOT(ISERROR(SEARCH($O$18,A52)))</xm:f>
            <xm:f>$O$18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A52:A60</xm:sqref>
        </x14:conditionalFormatting>
        <x14:conditionalFormatting xmlns:xm="http://schemas.microsoft.com/office/excel/2006/main">
          <x14:cfRule type="containsText" priority="58" operator="containsText" id="{DF11B80B-AFC0-4E58-BD3F-D75C06B625CC}">
            <xm:f>NOT(ISERROR(SEARCH("-",P18)))</xm:f>
            <xm:f>"-"</xm:f>
            <x14:dxf>
              <font>
                <b/>
                <i val="0"/>
                <color auto="1"/>
              </font>
              <fill>
                <patternFill patternType="none">
                  <bgColor auto="1"/>
                </patternFill>
              </fill>
              <border>
                <left/>
                <right/>
                <top style="thin">
                  <color auto="1"/>
                </top>
                <bottom/>
              </border>
            </x14:dxf>
          </x14:cfRule>
          <xm:sqref>P18:BJ18</xm:sqref>
        </x14:conditionalFormatting>
        <x14:conditionalFormatting xmlns:xm="http://schemas.microsoft.com/office/excel/2006/main">
          <x14:cfRule type="containsText" priority="60" operator="containsText" id="{2BCFE866-35FA-481E-A03E-81C032231468}">
            <xm:f>NOT(ISERROR(SEARCH("-",P19)))</xm:f>
            <xm:f>"-"</xm:f>
            <x14:dxf>
              <font>
                <b/>
                <i val="0"/>
                <color auto="1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</border>
            </x14:dxf>
          </x14:cfRule>
          <xm:sqref>P19:BJ25</xm:sqref>
        </x14:conditionalFormatting>
        <x14:conditionalFormatting xmlns:xm="http://schemas.microsoft.com/office/excel/2006/main">
          <x14:cfRule type="containsText" priority="59" operator="containsText" id="{B2B844EC-0710-411F-BF61-4165E60FF20C}">
            <xm:f>NOT(ISERROR(SEARCH("-",P26)))</xm:f>
            <xm:f>"-"</xm:f>
            <x14:dxf>
              <font>
                <b/>
                <i val="0"/>
                <color auto="1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P26:BJ26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Matchschema 240915</vt:lpstr>
      <vt:lpstr>Data (inkl. slutspel)</vt:lpstr>
      <vt:lpstr>Fördelning (inkl. slutspel)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Frida-Henrik Högnert</dc:creator>
  <cp:lastModifiedBy>Klas Dalek</cp:lastModifiedBy>
  <cp:lastPrinted>2022-10-16T18:15:39Z</cp:lastPrinted>
  <dcterms:created xsi:type="dcterms:W3CDTF">2022-10-10T16:07:05Z</dcterms:created>
  <dcterms:modified xsi:type="dcterms:W3CDTF">2024-10-21T19:37:03Z</dcterms:modified>
</cp:coreProperties>
</file>